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<sst xmlns="http://schemas.openxmlformats.org/spreadsheetml/2006/main" count="376" uniqueCount="204">
  <si>
    <t>Псковская</t>
  </si>
  <si>
    <t>Стартовый лист</t>
  </si>
  <si>
    <t>Размещение</t>
  </si>
  <si>
    <t>да/нет</t>
  </si>
  <si>
    <t>даты</t>
  </si>
  <si>
    <t>Питание</t>
  </si>
  <si>
    <t>Регион</t>
  </si>
  <si>
    <t>№</t>
  </si>
  <si>
    <t>КЛАССИКА</t>
  </si>
  <si>
    <t>БЛИЦ</t>
  </si>
  <si>
    <t>обед</t>
  </si>
  <si>
    <t>ужин</t>
  </si>
  <si>
    <t>РАПИД</t>
  </si>
  <si>
    <t>Примечание</t>
  </si>
  <si>
    <t>Коми</t>
  </si>
  <si>
    <t>ФИО</t>
  </si>
  <si>
    <t>Карелия</t>
  </si>
  <si>
    <t>Новгородская</t>
  </si>
  <si>
    <t>Вологодская</t>
  </si>
  <si>
    <t>ЛО</t>
  </si>
  <si>
    <t>Братусь Петр Петрович</t>
  </si>
  <si>
    <t>Счетчиков Владимир Михайлович</t>
  </si>
  <si>
    <t>Быстрякова Елена Витальевна</t>
  </si>
  <si>
    <t>Балакин Вадим Андреевич</t>
  </si>
  <si>
    <t>Толкачев Владимир Алексеевич</t>
  </si>
  <si>
    <t>Сорокопудов Владимир Михайлович</t>
  </si>
  <si>
    <t>Жихарев Валерий Федорович</t>
  </si>
  <si>
    <t>Полевой Владимир Степанович</t>
  </si>
  <si>
    <t>Столяров Сергей Владимирович</t>
  </si>
  <si>
    <t>Ярина Нина Егоровна</t>
  </si>
  <si>
    <t>Винорокова Лариса Анатольевна</t>
  </si>
  <si>
    <t>Осмольный Владимир Иванович</t>
  </si>
  <si>
    <t>Стебунов Александр Андреевич</t>
  </si>
  <si>
    <t>Name</t>
  </si>
  <si>
    <t>ID</t>
  </si>
  <si>
    <t>место в двухместном</t>
  </si>
  <si>
    <t xml:space="preserve">Рожд.   </t>
  </si>
  <si>
    <t>Пол</t>
  </si>
  <si>
    <t>M</t>
  </si>
  <si>
    <t>М</t>
  </si>
  <si>
    <t>08-11-1953</t>
  </si>
  <si>
    <t>одноместный</t>
  </si>
  <si>
    <t>Polevoi, Vladimir</t>
  </si>
  <si>
    <t>20-11-1951</t>
  </si>
  <si>
    <t>Bystryakova, Elena V.</t>
  </si>
  <si>
    <t>17-04-1958</t>
  </si>
  <si>
    <t>Balakin, Vadim</t>
  </si>
  <si>
    <t>Bratus, Petr P.</t>
  </si>
  <si>
    <t>17-11-1950</t>
  </si>
  <si>
    <t>Mishuchkov, Nikolai M.</t>
  </si>
  <si>
    <t>28-02-1946</t>
  </si>
  <si>
    <t>одноместное</t>
  </si>
  <si>
    <t>Schetchikov, Vladimir</t>
  </si>
  <si>
    <t>20-06-1947</t>
  </si>
  <si>
    <t>Sorokopudov, Vladimir M.</t>
  </si>
  <si>
    <t>21-10-1939</t>
  </si>
  <si>
    <t>1956</t>
  </si>
  <si>
    <t>Zhikharev, Valeriy</t>
  </si>
  <si>
    <t>05-05-1948</t>
  </si>
  <si>
    <t>Tolkachev, Vladimir</t>
  </si>
  <si>
    <t>24-01-1950</t>
  </si>
  <si>
    <t>Исаков Андрей Анатольевич</t>
  </si>
  <si>
    <t>1959</t>
  </si>
  <si>
    <t>Isakov, Andrey</t>
  </si>
  <si>
    <t>Osmolny, Vladimir I.</t>
  </si>
  <si>
    <t>25-04-1955</t>
  </si>
  <si>
    <t>Игнатьев Виктор Александрович</t>
  </si>
  <si>
    <t>Poklonskiy, Nikolay</t>
  </si>
  <si>
    <t>22-05-1951</t>
  </si>
  <si>
    <t>Поклонский Николай Михайлович</t>
  </si>
  <si>
    <t>Puzyrevsky, Boris M.</t>
  </si>
  <si>
    <t>22-01-1949</t>
  </si>
  <si>
    <t>Пузыревский Борис Михайлович</t>
  </si>
  <si>
    <t>Kravtchenko, Vladimir G.</t>
  </si>
  <si>
    <t>28-11-1944</t>
  </si>
  <si>
    <t>Кравченко Владимир Георгиевич</t>
  </si>
  <si>
    <t>Stebunov, Alexander A.</t>
  </si>
  <si>
    <t>Stolyarov, Sergey V.</t>
  </si>
  <si>
    <t>18-11-1954</t>
  </si>
  <si>
    <t>Yarina, Nina</t>
  </si>
  <si>
    <t>14-07-1957</t>
  </si>
  <si>
    <t>Ignatyev, Viktor</t>
  </si>
  <si>
    <t>05-04-1954</t>
  </si>
  <si>
    <t>двухместный с Кравченко</t>
  </si>
  <si>
    <t>двухместный со Стебуновым</t>
  </si>
  <si>
    <t>нет</t>
  </si>
  <si>
    <t>двухместный с Братусем</t>
  </si>
  <si>
    <t>Рочева Любовь Петровна</t>
  </si>
  <si>
    <t>Rocheva, Lyubov</t>
  </si>
  <si>
    <t>Savolainen, Lev P.</t>
  </si>
  <si>
    <t>22-04-1948</t>
  </si>
  <si>
    <t>Саволайнен Лев Петрович</t>
  </si>
  <si>
    <t>Мишучков Николай Михайлович</t>
  </si>
  <si>
    <t>Близнецов Геннадий Владимирович</t>
  </si>
  <si>
    <t>Vovchik, Vladimir</t>
  </si>
  <si>
    <t>19-01-1937</t>
  </si>
  <si>
    <t>21-12-1959</t>
  </si>
  <si>
    <t>Andreev, Vladislav A.</t>
  </si>
  <si>
    <t>Андреев Владислав Алексеевич</t>
  </si>
  <si>
    <t>1945</t>
  </si>
  <si>
    <t>Кропочев Валерий Михайлович</t>
  </si>
  <si>
    <t>Kropochev, Valeriy</t>
  </si>
  <si>
    <t>Яковлев Сергей Тимофеевич</t>
  </si>
  <si>
    <t>1957</t>
  </si>
  <si>
    <t>Bliznetsov, Gennady</t>
  </si>
  <si>
    <t>1944</t>
  </si>
  <si>
    <t>Piryazev, Viktor</t>
  </si>
  <si>
    <t>Yakovlev, Sergey T</t>
  </si>
  <si>
    <t>Пирязев Виктор Степанович</t>
  </si>
  <si>
    <t>18-02-1942</t>
  </si>
  <si>
    <t>05-04-1959</t>
  </si>
  <si>
    <t>25-11-1954</t>
  </si>
  <si>
    <t>Зырянов Леонид Афанасьевич</t>
  </si>
  <si>
    <t>30-11-1939</t>
  </si>
  <si>
    <t>Калинин Юрий Николаевич</t>
  </si>
  <si>
    <t>14-22</t>
  </si>
  <si>
    <t>14-21</t>
  </si>
  <si>
    <t>16у-22в</t>
  </si>
  <si>
    <t>16-22</t>
  </si>
  <si>
    <t>Dyatkinskii, Andrey</t>
  </si>
  <si>
    <t>15-08-1960</t>
  </si>
  <si>
    <t>Мурманская</t>
  </si>
  <si>
    <t>Дяткинский Андрей Анатольевич</t>
  </si>
  <si>
    <t>Гулик Константин Викторович</t>
  </si>
  <si>
    <t>Gulik, Konstantin</t>
  </si>
  <si>
    <t>05-08-1959</t>
  </si>
  <si>
    <t>Архангельская</t>
  </si>
  <si>
    <t>14-15</t>
  </si>
  <si>
    <t>09-07-1956</t>
  </si>
  <si>
    <t>Ночовный Владимир Николаевич</t>
  </si>
  <si>
    <t>Хромылев Дмитрий Сергеевич</t>
  </si>
  <si>
    <t>08-03-1959</t>
  </si>
  <si>
    <t>Ж</t>
  </si>
  <si>
    <t>Anisimova, Ludmila St</t>
  </si>
  <si>
    <t>Анисимова Людмила Степановна</t>
  </si>
  <si>
    <t>Khromylev, Dmitry</t>
  </si>
  <si>
    <t>Nochovniy, Vladimir</t>
  </si>
  <si>
    <t>Евсюкова Марина Александровна</t>
  </si>
  <si>
    <t>Evsukova, Marina</t>
  </si>
  <si>
    <t>29-08-1956</t>
  </si>
  <si>
    <t>13-22</t>
  </si>
  <si>
    <t>Напалков Владимир Александрович</t>
  </si>
  <si>
    <t>12-12-1960</t>
  </si>
  <si>
    <t>Napalkov, Vladimir</t>
  </si>
  <si>
    <t>двухместный с Напалковым</t>
  </si>
  <si>
    <t>двухместный со Счетчиковым</t>
  </si>
  <si>
    <t>двухместный с Ячменевым</t>
  </si>
  <si>
    <t>двухместный с Саволайненым</t>
  </si>
  <si>
    <t>Насонов Вадим Альбертович</t>
  </si>
  <si>
    <t>13-15</t>
  </si>
  <si>
    <t>двухместный со Столяровым</t>
  </si>
  <si>
    <t>двухместный с Насоновым</t>
  </si>
  <si>
    <t>Вовчик Владимир Эльевич</t>
  </si>
  <si>
    <t>1939</t>
  </si>
  <si>
    <t>Ячменев Михаил Алексеевич</t>
  </si>
  <si>
    <t>1961</t>
  </si>
  <si>
    <t>Yachmenev, Mikhail A.</t>
  </si>
  <si>
    <t>1963</t>
  </si>
  <si>
    <t>Nasonov, Vadim A.</t>
  </si>
  <si>
    <t>Cherenkov, Mikhail Yu.</t>
  </si>
  <si>
    <t>Черенков Михаил Юрьевич</t>
  </si>
  <si>
    <t>1960</t>
  </si>
  <si>
    <t>Chelpanova, Tatyana</t>
  </si>
  <si>
    <t>Челпанова Татьяна Юрьевна</t>
  </si>
  <si>
    <t>1950</t>
  </si>
  <si>
    <t>Vinorokova, Larisa</t>
  </si>
  <si>
    <t>двухместный с Рочевой (Коми)</t>
  </si>
  <si>
    <t>двухместный с Евсюковой (Новгородская)</t>
  </si>
  <si>
    <t>14у-22</t>
  </si>
  <si>
    <t>двухместный с Исаковым</t>
  </si>
  <si>
    <t>14у-15</t>
  </si>
  <si>
    <t>Zyrjanow, Leonid</t>
  </si>
  <si>
    <t>Vasilew, Peter</t>
  </si>
  <si>
    <t>Васильев Петр Николаевич</t>
  </si>
  <si>
    <t>1949</t>
  </si>
  <si>
    <t>RUS</t>
  </si>
  <si>
    <t>RTG</t>
  </si>
  <si>
    <t>RPD</t>
  </si>
  <si>
    <t>BLZ</t>
  </si>
  <si>
    <t>двухместный с Габричидзе</t>
  </si>
  <si>
    <t>двухместный с Ометовой</t>
  </si>
  <si>
    <t>14-16</t>
  </si>
  <si>
    <t>Ометова Ирина Геннадьевна</t>
  </si>
  <si>
    <t>Ometova, Irina</t>
  </si>
  <si>
    <t>1965</t>
  </si>
  <si>
    <t>Габричидзе Екатерина Викторовна</t>
  </si>
  <si>
    <t>Gabrichidze, Ekaterina</t>
  </si>
  <si>
    <t>Sergeev, Alexey B.</t>
  </si>
  <si>
    <t>Сергеев Алексей Борисович</t>
  </si>
  <si>
    <t>Возраст</t>
  </si>
  <si>
    <t>Скуленков Николай Михайлович</t>
  </si>
  <si>
    <t>Skulenkov, Nikolay</t>
  </si>
  <si>
    <t>Морозов Михаил Васильевич</t>
  </si>
  <si>
    <t>Morozov, Mikhail Vas.</t>
  </si>
  <si>
    <t>Васильев Анатолий Васильевич</t>
  </si>
  <si>
    <t>Vasilyev, Anatoliy</t>
  </si>
  <si>
    <t>двухместный с Кропочевым</t>
  </si>
  <si>
    <t>двухместный с Сорокопудовым</t>
  </si>
  <si>
    <t>15-22</t>
  </si>
  <si>
    <t>16-21</t>
  </si>
  <si>
    <t>Иванов Михаил Иванович</t>
  </si>
  <si>
    <t>Ivanov, Mikhail I.</t>
  </si>
  <si>
    <t>двухместный с Васильевым (Коми)</t>
  </si>
  <si>
    <t>двухместный с Полевым (Псков)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</si>
</sst>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" fontId="2" fillId="0" borderId="36" xfId="0" applyNumberFormat="1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9"/>
  <sheetViews>
    <sheetView tabSelected="1" zoomScale="60" zoomScaleNormal="60" zoomScalePageLayoutView="0" workbookViewId="0" topLeftCell="A1">
      <selection activeCell="AE57" sqref="AE57"/>
    </sheetView>
  </sheetViews>
  <sheetFormatPr defaultColWidth="9.140625" defaultRowHeight="15"/>
  <cols>
    <col min="1" max="1" width="0.71875" style="0" customWidth="1"/>
    <col min="2" max="2" width="4.140625" style="2" customWidth="1"/>
    <col min="3" max="3" width="37.8515625" style="7" customWidth="1"/>
    <col min="4" max="4" width="24.140625" style="7" customWidth="1"/>
    <col min="5" max="5" width="11.00390625" style="3" customWidth="1"/>
    <col min="6" max="6" width="10.57421875" style="2" customWidth="1"/>
    <col min="7" max="7" width="12.8515625" style="2" customWidth="1"/>
    <col min="8" max="8" width="6.140625" style="2" customWidth="1"/>
    <col min="9" max="9" width="9.57421875" style="2" customWidth="1"/>
    <col min="10" max="10" width="16.00390625" style="2" customWidth="1"/>
    <col min="11" max="12" width="4.57421875" style="2" customWidth="1"/>
    <col min="13" max="14" width="7.140625" style="2" customWidth="1"/>
    <col min="15" max="16" width="4.57421875" style="5" customWidth="1"/>
    <col min="17" max="17" width="7.140625" style="5" customWidth="1"/>
    <col min="18" max="18" width="7.140625" style="2" customWidth="1"/>
    <col min="19" max="20" width="4.57421875" style="5" customWidth="1"/>
    <col min="21" max="21" width="7.140625" style="5" customWidth="1"/>
    <col min="22" max="22" width="7.140625" style="2" customWidth="1"/>
    <col min="23" max="23" width="7.57421875" style="3" customWidth="1"/>
    <col min="24" max="24" width="11.8515625" style="2" customWidth="1"/>
    <col min="25" max="25" width="44.140625" style="2" customWidth="1"/>
    <col min="26" max="26" width="8.28125" style="2" customWidth="1"/>
    <col min="27" max="28" width="7.7109375" style="2" customWidth="1"/>
  </cols>
  <sheetData>
    <row r="1" spans="2:28" ht="21.75" thickBo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2:28" ht="15">
      <c r="B2" s="43" t="s">
        <v>7</v>
      </c>
      <c r="C2" s="39" t="s">
        <v>15</v>
      </c>
      <c r="D2" s="39" t="s">
        <v>33</v>
      </c>
      <c r="E2" s="62" t="s">
        <v>34</v>
      </c>
      <c r="F2" s="39" t="s">
        <v>175</v>
      </c>
      <c r="G2" s="39" t="s">
        <v>36</v>
      </c>
      <c r="H2" s="39" t="s">
        <v>37</v>
      </c>
      <c r="I2" s="39" t="s">
        <v>189</v>
      </c>
      <c r="J2" s="41" t="s">
        <v>6</v>
      </c>
      <c r="K2" s="36" t="s">
        <v>8</v>
      </c>
      <c r="L2" s="37"/>
      <c r="M2" s="37"/>
      <c r="N2" s="38"/>
      <c r="O2" s="36" t="s">
        <v>12</v>
      </c>
      <c r="P2" s="37"/>
      <c r="Q2" s="37"/>
      <c r="R2" s="38"/>
      <c r="S2" s="36" t="s">
        <v>9</v>
      </c>
      <c r="T2" s="37"/>
      <c r="U2" s="37"/>
      <c r="V2" s="38"/>
      <c r="W2" s="47" t="s">
        <v>2</v>
      </c>
      <c r="X2" s="48"/>
      <c r="Y2" s="49"/>
      <c r="Z2" s="50" t="s">
        <v>5</v>
      </c>
      <c r="AA2" s="48"/>
      <c r="AB2" s="51"/>
    </row>
    <row r="3" spans="2:28" ht="15.75" thickBot="1">
      <c r="B3" s="44"/>
      <c r="C3" s="40"/>
      <c r="D3" s="40"/>
      <c r="E3" s="63"/>
      <c r="F3" s="40"/>
      <c r="G3" s="40"/>
      <c r="H3" s="40"/>
      <c r="I3" s="40"/>
      <c r="J3" s="42"/>
      <c r="K3" s="18" t="s">
        <v>39</v>
      </c>
      <c r="L3" s="19" t="s">
        <v>132</v>
      </c>
      <c r="M3" s="19" t="s">
        <v>176</v>
      </c>
      <c r="N3" s="20" t="s">
        <v>175</v>
      </c>
      <c r="O3" s="21" t="s">
        <v>39</v>
      </c>
      <c r="P3" s="22" t="s">
        <v>132</v>
      </c>
      <c r="Q3" s="22" t="s">
        <v>177</v>
      </c>
      <c r="R3" s="20" t="s">
        <v>175</v>
      </c>
      <c r="S3" s="21" t="s">
        <v>39</v>
      </c>
      <c r="T3" s="22" t="s">
        <v>132</v>
      </c>
      <c r="U3" s="22" t="s">
        <v>178</v>
      </c>
      <c r="V3" s="20" t="s">
        <v>175</v>
      </c>
      <c r="W3" s="23" t="s">
        <v>3</v>
      </c>
      <c r="X3" s="24" t="s">
        <v>4</v>
      </c>
      <c r="Y3" s="24" t="s">
        <v>13</v>
      </c>
      <c r="Z3" s="24" t="s">
        <v>3</v>
      </c>
      <c r="AA3" s="24" t="s">
        <v>10</v>
      </c>
      <c r="AB3" s="52" t="s">
        <v>11</v>
      </c>
    </row>
    <row r="4" spans="2:28" ht="15">
      <c r="B4" s="13">
        <v>1</v>
      </c>
      <c r="C4" s="59" t="s">
        <v>26</v>
      </c>
      <c r="D4" s="59" t="s">
        <v>57</v>
      </c>
      <c r="E4" s="64">
        <v>4161920</v>
      </c>
      <c r="F4" s="16">
        <v>16722</v>
      </c>
      <c r="G4" s="14" t="s">
        <v>58</v>
      </c>
      <c r="H4" s="14" t="s">
        <v>38</v>
      </c>
      <c r="I4" s="30">
        <f>2022-1948</f>
        <v>74</v>
      </c>
      <c r="J4" s="15" t="s">
        <v>0</v>
      </c>
      <c r="K4" s="13">
        <v>1</v>
      </c>
      <c r="L4" s="16"/>
      <c r="M4" s="16">
        <v>2106</v>
      </c>
      <c r="N4" s="17">
        <v>2065</v>
      </c>
      <c r="O4" s="13">
        <v>1</v>
      </c>
      <c r="P4" s="16"/>
      <c r="Q4" s="16">
        <v>2128</v>
      </c>
      <c r="R4" s="17">
        <v>2033</v>
      </c>
      <c r="S4" s="13">
        <v>1</v>
      </c>
      <c r="T4" s="16"/>
      <c r="U4" s="16">
        <v>2044</v>
      </c>
      <c r="V4" s="17">
        <v>2065</v>
      </c>
      <c r="W4" s="25">
        <v>0</v>
      </c>
      <c r="X4" s="26" t="s">
        <v>85</v>
      </c>
      <c r="Y4" s="27"/>
      <c r="Z4" s="27"/>
      <c r="AA4" s="27"/>
      <c r="AB4" s="28"/>
    </row>
    <row r="5" spans="2:28" ht="15">
      <c r="B5" s="10">
        <f>B4+1</f>
        <v>2</v>
      </c>
      <c r="C5" s="9" t="s">
        <v>21</v>
      </c>
      <c r="D5" s="9" t="s">
        <v>52</v>
      </c>
      <c r="E5" s="65">
        <v>4131193</v>
      </c>
      <c r="F5" s="4">
        <v>2454</v>
      </c>
      <c r="G5" s="8" t="s">
        <v>53</v>
      </c>
      <c r="H5" s="8" t="s">
        <v>39</v>
      </c>
      <c r="I5" s="31">
        <f>2022-1947</f>
        <v>75</v>
      </c>
      <c r="J5" s="11" t="s">
        <v>18</v>
      </c>
      <c r="K5" s="10">
        <v>1</v>
      </c>
      <c r="L5" s="4"/>
      <c r="M5" s="4">
        <v>1641</v>
      </c>
      <c r="N5" s="12">
        <v>1542</v>
      </c>
      <c r="O5" s="10"/>
      <c r="P5" s="4"/>
      <c r="Q5" s="4"/>
      <c r="R5" s="12"/>
      <c r="S5" s="10"/>
      <c r="T5" s="4"/>
      <c r="U5" s="4"/>
      <c r="V5" s="12"/>
      <c r="W5" s="29">
        <v>1</v>
      </c>
      <c r="X5" s="8" t="s">
        <v>117</v>
      </c>
      <c r="Y5" s="4" t="s">
        <v>144</v>
      </c>
      <c r="Z5" s="4">
        <v>1</v>
      </c>
      <c r="AA5" s="4" t="s">
        <v>118</v>
      </c>
      <c r="AB5" s="12" t="s">
        <v>85</v>
      </c>
    </row>
    <row r="6" spans="2:28" ht="15">
      <c r="B6" s="10">
        <f aca="true" t="shared" si="0" ref="B6:B51">B5+1</f>
        <v>3</v>
      </c>
      <c r="C6" s="9" t="s">
        <v>23</v>
      </c>
      <c r="D6" s="9" t="s">
        <v>46</v>
      </c>
      <c r="E6" s="65">
        <v>24100641</v>
      </c>
      <c r="F6" s="4">
        <v>3939</v>
      </c>
      <c r="G6" s="8" t="s">
        <v>40</v>
      </c>
      <c r="H6" s="8" t="s">
        <v>38</v>
      </c>
      <c r="I6" s="31">
        <f>2022-1953</f>
        <v>69</v>
      </c>
      <c r="J6" s="11" t="s">
        <v>19</v>
      </c>
      <c r="K6" s="10">
        <v>1</v>
      </c>
      <c r="L6" s="4"/>
      <c r="M6" s="4">
        <v>2046</v>
      </c>
      <c r="N6" s="12">
        <v>2044</v>
      </c>
      <c r="O6" s="10"/>
      <c r="P6" s="4"/>
      <c r="Q6" s="4"/>
      <c r="R6" s="12"/>
      <c r="S6" s="10">
        <v>1</v>
      </c>
      <c r="T6" s="4"/>
      <c r="U6" s="4">
        <v>2034</v>
      </c>
      <c r="V6" s="12">
        <v>2046</v>
      </c>
      <c r="W6" s="29">
        <v>0</v>
      </c>
      <c r="X6" s="8" t="s">
        <v>85</v>
      </c>
      <c r="Y6" s="4" t="s">
        <v>85</v>
      </c>
      <c r="Z6" s="4">
        <v>0</v>
      </c>
      <c r="AA6" s="4"/>
      <c r="AB6" s="12"/>
    </row>
    <row r="7" spans="2:28" ht="15">
      <c r="B7" s="10">
        <f t="shared" si="0"/>
        <v>4</v>
      </c>
      <c r="C7" s="9" t="s">
        <v>122</v>
      </c>
      <c r="D7" s="9" t="s">
        <v>119</v>
      </c>
      <c r="E7" s="65">
        <v>34468196</v>
      </c>
      <c r="F7" s="4">
        <v>155482</v>
      </c>
      <c r="G7" s="8" t="s">
        <v>120</v>
      </c>
      <c r="H7" s="8" t="s">
        <v>38</v>
      </c>
      <c r="I7" s="31">
        <f>2022-1960</f>
        <v>62</v>
      </c>
      <c r="J7" s="11" t="s">
        <v>121</v>
      </c>
      <c r="K7" s="10">
        <v>1</v>
      </c>
      <c r="L7" s="4"/>
      <c r="M7" s="4">
        <v>1643</v>
      </c>
      <c r="N7" s="12">
        <v>1720</v>
      </c>
      <c r="O7" s="10"/>
      <c r="P7" s="4"/>
      <c r="Q7" s="4"/>
      <c r="R7" s="12"/>
      <c r="S7" s="10"/>
      <c r="T7" s="4"/>
      <c r="U7" s="4"/>
      <c r="V7" s="12"/>
      <c r="W7" s="29">
        <v>0</v>
      </c>
      <c r="X7" s="8" t="s">
        <v>85</v>
      </c>
      <c r="Y7" s="4" t="s">
        <v>85</v>
      </c>
      <c r="Z7" s="4">
        <v>0</v>
      </c>
      <c r="AA7" s="4"/>
      <c r="AB7" s="12"/>
    </row>
    <row r="8" spans="2:28" ht="15">
      <c r="B8" s="10">
        <f t="shared" si="0"/>
        <v>5</v>
      </c>
      <c r="C8" s="9" t="s">
        <v>123</v>
      </c>
      <c r="D8" s="9" t="s">
        <v>124</v>
      </c>
      <c r="E8" s="65">
        <v>34215468</v>
      </c>
      <c r="F8" s="4">
        <v>124495</v>
      </c>
      <c r="G8" s="8" t="s">
        <v>125</v>
      </c>
      <c r="H8" s="8" t="s">
        <v>38</v>
      </c>
      <c r="I8" s="31">
        <f>2022-1959</f>
        <v>63</v>
      </c>
      <c r="J8" s="11" t="s">
        <v>121</v>
      </c>
      <c r="K8" s="10"/>
      <c r="L8" s="4"/>
      <c r="M8" s="4"/>
      <c r="N8" s="12"/>
      <c r="O8" s="10">
        <v>1</v>
      </c>
      <c r="P8" s="4"/>
      <c r="Q8" s="4">
        <v>1620</v>
      </c>
      <c r="R8" s="12">
        <v>1615</v>
      </c>
      <c r="S8" s="10">
        <v>1</v>
      </c>
      <c r="T8" s="4"/>
      <c r="U8" s="4">
        <v>1706</v>
      </c>
      <c r="V8" s="12">
        <v>1636</v>
      </c>
      <c r="W8" s="29">
        <v>0</v>
      </c>
      <c r="X8" s="8" t="s">
        <v>85</v>
      </c>
      <c r="Y8" s="4" t="s">
        <v>85</v>
      </c>
      <c r="Z8" s="4">
        <v>0</v>
      </c>
      <c r="AA8" s="4"/>
      <c r="AB8" s="12"/>
    </row>
    <row r="9" spans="2:28" ht="15">
      <c r="B9" s="10">
        <f t="shared" si="0"/>
        <v>6</v>
      </c>
      <c r="C9" s="9" t="s">
        <v>130</v>
      </c>
      <c r="D9" s="9" t="s">
        <v>135</v>
      </c>
      <c r="E9" s="65">
        <v>4193296</v>
      </c>
      <c r="F9" s="4">
        <v>138257</v>
      </c>
      <c r="G9" s="8" t="s">
        <v>128</v>
      </c>
      <c r="H9" s="8" t="s">
        <v>38</v>
      </c>
      <c r="I9" s="31">
        <f>2022-1956</f>
        <v>66</v>
      </c>
      <c r="J9" s="11" t="s">
        <v>126</v>
      </c>
      <c r="K9" s="10"/>
      <c r="L9" s="4"/>
      <c r="M9" s="4"/>
      <c r="N9" s="12"/>
      <c r="O9" s="10">
        <v>1</v>
      </c>
      <c r="P9" s="4"/>
      <c r="Q9" s="4">
        <v>2081</v>
      </c>
      <c r="R9" s="12">
        <v>2046</v>
      </c>
      <c r="S9" s="10">
        <v>1</v>
      </c>
      <c r="T9" s="4"/>
      <c r="U9" s="4">
        <v>2073</v>
      </c>
      <c r="V9" s="12">
        <v>1904</v>
      </c>
      <c r="W9" s="29">
        <v>1</v>
      </c>
      <c r="X9" s="8" t="s">
        <v>170</v>
      </c>
      <c r="Y9" s="4" t="s">
        <v>41</v>
      </c>
      <c r="Z9" s="4">
        <v>1</v>
      </c>
      <c r="AA9" s="4" t="s">
        <v>127</v>
      </c>
      <c r="AB9" s="12">
        <v>14</v>
      </c>
    </row>
    <row r="10" spans="2:28" ht="15">
      <c r="B10" s="10">
        <f t="shared" si="0"/>
        <v>7</v>
      </c>
      <c r="C10" s="9" t="s">
        <v>129</v>
      </c>
      <c r="D10" s="9" t="s">
        <v>136</v>
      </c>
      <c r="E10" s="65">
        <v>24180815</v>
      </c>
      <c r="F10" s="4">
        <v>10271</v>
      </c>
      <c r="G10" s="8" t="s">
        <v>131</v>
      </c>
      <c r="H10" s="8" t="s">
        <v>38</v>
      </c>
      <c r="I10" s="31">
        <f>2022-1959</f>
        <v>63</v>
      </c>
      <c r="J10" s="11" t="s">
        <v>126</v>
      </c>
      <c r="K10" s="10"/>
      <c r="L10" s="4"/>
      <c r="M10" s="4"/>
      <c r="N10" s="12"/>
      <c r="O10" s="10">
        <v>1</v>
      </c>
      <c r="P10" s="4"/>
      <c r="Q10" s="4">
        <v>1898</v>
      </c>
      <c r="R10" s="12">
        <v>1744</v>
      </c>
      <c r="S10" s="10">
        <v>1</v>
      </c>
      <c r="T10" s="4"/>
      <c r="U10" s="4">
        <v>1874</v>
      </c>
      <c r="V10" s="12">
        <v>1554</v>
      </c>
      <c r="W10" s="29">
        <v>0</v>
      </c>
      <c r="X10" s="8" t="s">
        <v>85</v>
      </c>
      <c r="Y10" s="4" t="s">
        <v>85</v>
      </c>
      <c r="Z10" s="4">
        <v>0</v>
      </c>
      <c r="AA10" s="4"/>
      <c r="AB10" s="12"/>
    </row>
    <row r="11" spans="2:28" ht="15">
      <c r="B11" s="10">
        <f t="shared" si="0"/>
        <v>8</v>
      </c>
      <c r="C11" s="9" t="s">
        <v>134</v>
      </c>
      <c r="D11" s="9" t="s">
        <v>133</v>
      </c>
      <c r="E11" s="65">
        <v>34488197</v>
      </c>
      <c r="F11" s="4">
        <v>112098</v>
      </c>
      <c r="G11" s="8" t="s">
        <v>56</v>
      </c>
      <c r="H11" s="8" t="s">
        <v>132</v>
      </c>
      <c r="I11" s="31">
        <f>2022-1956</f>
        <v>66</v>
      </c>
      <c r="J11" s="11" t="s">
        <v>126</v>
      </c>
      <c r="K11" s="10"/>
      <c r="L11" s="4"/>
      <c r="M11" s="4"/>
      <c r="N11" s="12"/>
      <c r="O11" s="10"/>
      <c r="P11" s="4">
        <v>1</v>
      </c>
      <c r="Q11" s="4">
        <v>1600</v>
      </c>
      <c r="R11" s="12">
        <v>1492</v>
      </c>
      <c r="S11" s="10"/>
      <c r="T11" s="4">
        <v>1</v>
      </c>
      <c r="U11" s="4">
        <v>1701</v>
      </c>
      <c r="V11" s="12">
        <v>1511</v>
      </c>
      <c r="W11" s="29">
        <v>1</v>
      </c>
      <c r="X11" s="8" t="s">
        <v>170</v>
      </c>
      <c r="Y11" s="4" t="s">
        <v>41</v>
      </c>
      <c r="Z11" s="4">
        <v>1</v>
      </c>
      <c r="AA11" s="4" t="s">
        <v>127</v>
      </c>
      <c r="AB11" s="12">
        <v>14</v>
      </c>
    </row>
    <row r="12" spans="2:28" ht="15">
      <c r="B12" s="10">
        <f t="shared" si="0"/>
        <v>9</v>
      </c>
      <c r="C12" s="9" t="s">
        <v>137</v>
      </c>
      <c r="D12" s="9" t="s">
        <v>138</v>
      </c>
      <c r="E12" s="65">
        <v>34140678</v>
      </c>
      <c r="F12" s="4">
        <v>15416</v>
      </c>
      <c r="G12" s="8" t="s">
        <v>139</v>
      </c>
      <c r="H12" s="8" t="s">
        <v>132</v>
      </c>
      <c r="I12" s="31">
        <f>2022-1956</f>
        <v>66</v>
      </c>
      <c r="J12" s="11" t="s">
        <v>17</v>
      </c>
      <c r="K12" s="10"/>
      <c r="L12" s="4">
        <v>1</v>
      </c>
      <c r="M12" s="4">
        <v>1345</v>
      </c>
      <c r="N12" s="12">
        <v>1171</v>
      </c>
      <c r="O12" s="10"/>
      <c r="P12" s="4"/>
      <c r="Q12" s="4"/>
      <c r="R12" s="12"/>
      <c r="S12" s="10"/>
      <c r="T12" s="4"/>
      <c r="U12" s="4"/>
      <c r="V12" s="12"/>
      <c r="W12" s="29">
        <v>1</v>
      </c>
      <c r="X12" s="8" t="s">
        <v>198</v>
      </c>
      <c r="Y12" s="4" t="s">
        <v>166</v>
      </c>
      <c r="Z12" s="4">
        <v>1</v>
      </c>
      <c r="AA12" s="4" t="s">
        <v>118</v>
      </c>
      <c r="AB12" s="12" t="s">
        <v>199</v>
      </c>
    </row>
    <row r="13" spans="2:28" ht="15">
      <c r="B13" s="10">
        <f t="shared" si="0"/>
        <v>10</v>
      </c>
      <c r="C13" s="9" t="s">
        <v>24</v>
      </c>
      <c r="D13" s="9" t="s">
        <v>59</v>
      </c>
      <c r="E13" s="65">
        <v>24116874</v>
      </c>
      <c r="F13" s="4">
        <v>22669</v>
      </c>
      <c r="G13" s="8" t="s">
        <v>60</v>
      </c>
      <c r="H13" s="8" t="s">
        <v>38</v>
      </c>
      <c r="I13" s="31">
        <f>2022-1950</f>
        <v>72</v>
      </c>
      <c r="J13" s="11" t="s">
        <v>19</v>
      </c>
      <c r="K13" s="10"/>
      <c r="L13" s="4"/>
      <c r="M13" s="4"/>
      <c r="N13" s="12"/>
      <c r="O13" s="10">
        <v>1</v>
      </c>
      <c r="P13" s="4"/>
      <c r="Q13" s="4">
        <v>1797</v>
      </c>
      <c r="R13" s="12">
        <v>1612</v>
      </c>
      <c r="S13" s="10">
        <v>1</v>
      </c>
      <c r="T13" s="4"/>
      <c r="U13" s="4">
        <v>1766</v>
      </c>
      <c r="V13" s="12">
        <v>1681</v>
      </c>
      <c r="W13" s="29">
        <v>0</v>
      </c>
      <c r="X13" s="8" t="s">
        <v>85</v>
      </c>
      <c r="Y13" s="4" t="s">
        <v>85</v>
      </c>
      <c r="Z13" s="4"/>
      <c r="AA13" s="4"/>
      <c r="AB13" s="12"/>
    </row>
    <row r="14" spans="2:28" ht="15">
      <c r="B14" s="10">
        <f t="shared" si="0"/>
        <v>11</v>
      </c>
      <c r="C14" s="9" t="s">
        <v>141</v>
      </c>
      <c r="D14" s="9" t="s">
        <v>143</v>
      </c>
      <c r="E14" s="65">
        <v>4149424</v>
      </c>
      <c r="F14" s="4">
        <v>10120</v>
      </c>
      <c r="G14" s="8" t="s">
        <v>142</v>
      </c>
      <c r="H14" s="8" t="s">
        <v>39</v>
      </c>
      <c r="I14" s="31">
        <f>2022-1960</f>
        <v>62</v>
      </c>
      <c r="J14" s="11" t="s">
        <v>18</v>
      </c>
      <c r="K14" s="10">
        <v>1</v>
      </c>
      <c r="L14" s="4"/>
      <c r="M14" s="4">
        <v>2051</v>
      </c>
      <c r="N14" s="12">
        <v>2050</v>
      </c>
      <c r="O14" s="10"/>
      <c r="P14" s="4"/>
      <c r="Q14" s="4"/>
      <c r="R14" s="12"/>
      <c r="S14" s="10"/>
      <c r="T14" s="4"/>
      <c r="U14" s="4"/>
      <c r="V14" s="12"/>
      <c r="W14" s="29">
        <v>1</v>
      </c>
      <c r="X14" s="8" t="s">
        <v>117</v>
      </c>
      <c r="Y14" s="4" t="s">
        <v>145</v>
      </c>
      <c r="Z14" s="4">
        <v>0</v>
      </c>
      <c r="AA14" s="4"/>
      <c r="AB14" s="12"/>
    </row>
    <row r="15" spans="2:28" ht="15">
      <c r="B15" s="10">
        <f t="shared" si="0"/>
        <v>12</v>
      </c>
      <c r="C15" s="9" t="s">
        <v>27</v>
      </c>
      <c r="D15" s="9" t="s">
        <v>42</v>
      </c>
      <c r="E15" s="65">
        <v>4186591</v>
      </c>
      <c r="F15" s="4">
        <v>20776</v>
      </c>
      <c r="G15" s="8" t="s">
        <v>43</v>
      </c>
      <c r="H15" s="8" t="s">
        <v>38</v>
      </c>
      <c r="I15" s="31">
        <f>2022-1951</f>
        <v>71</v>
      </c>
      <c r="J15" s="11" t="s">
        <v>0</v>
      </c>
      <c r="K15" s="10">
        <v>1</v>
      </c>
      <c r="L15" s="4"/>
      <c r="M15" s="4">
        <v>1838</v>
      </c>
      <c r="N15" s="12">
        <v>1826</v>
      </c>
      <c r="O15" s="10">
        <v>1</v>
      </c>
      <c r="P15" s="4"/>
      <c r="Q15" s="4">
        <v>1802</v>
      </c>
      <c r="R15" s="12">
        <v>1759</v>
      </c>
      <c r="S15" s="10">
        <v>1</v>
      </c>
      <c r="T15" s="4"/>
      <c r="U15" s="4">
        <v>1790</v>
      </c>
      <c r="V15" s="12">
        <v>1633</v>
      </c>
      <c r="W15" s="29">
        <v>1</v>
      </c>
      <c r="X15" s="8" t="s">
        <v>168</v>
      </c>
      <c r="Y15" s="4" t="s">
        <v>202</v>
      </c>
      <c r="Z15" s="4">
        <v>0</v>
      </c>
      <c r="AA15" s="4"/>
      <c r="AB15" s="12"/>
    </row>
    <row r="16" spans="2:28" ht="15">
      <c r="B16" s="10">
        <f t="shared" si="0"/>
        <v>13</v>
      </c>
      <c r="C16" s="9" t="s">
        <v>72</v>
      </c>
      <c r="D16" s="9" t="s">
        <v>70</v>
      </c>
      <c r="E16" s="65">
        <v>24138088</v>
      </c>
      <c r="F16" s="4">
        <v>15165</v>
      </c>
      <c r="G16" s="8" t="s">
        <v>71</v>
      </c>
      <c r="H16" s="8" t="s">
        <v>39</v>
      </c>
      <c r="I16" s="31">
        <f>2023-1949</f>
        <v>74</v>
      </c>
      <c r="J16" s="11" t="s">
        <v>16</v>
      </c>
      <c r="K16" s="10">
        <v>1</v>
      </c>
      <c r="L16" s="4"/>
      <c r="M16" s="4">
        <v>1925</v>
      </c>
      <c r="N16" s="12">
        <v>1850</v>
      </c>
      <c r="O16" s="10">
        <v>1</v>
      </c>
      <c r="P16" s="4"/>
      <c r="Q16" s="4">
        <v>1878</v>
      </c>
      <c r="R16" s="12">
        <v>1797</v>
      </c>
      <c r="S16" s="10">
        <v>1</v>
      </c>
      <c r="T16" s="4"/>
      <c r="U16" s="4">
        <v>1866</v>
      </c>
      <c r="V16" s="12">
        <v>1858</v>
      </c>
      <c r="W16" s="29">
        <v>0</v>
      </c>
      <c r="X16" s="8" t="s">
        <v>85</v>
      </c>
      <c r="Y16" s="4" t="s">
        <v>85</v>
      </c>
      <c r="Z16" s="4"/>
      <c r="AA16" s="4"/>
      <c r="AB16" s="12"/>
    </row>
    <row r="17" spans="2:28" ht="15">
      <c r="B17" s="10">
        <f t="shared" si="0"/>
        <v>14</v>
      </c>
      <c r="C17" s="9" t="s">
        <v>75</v>
      </c>
      <c r="D17" s="9" t="s">
        <v>73</v>
      </c>
      <c r="E17" s="65">
        <v>4107934</v>
      </c>
      <c r="F17" s="4">
        <v>15170</v>
      </c>
      <c r="G17" s="8" t="s">
        <v>74</v>
      </c>
      <c r="H17" s="8" t="s">
        <v>39</v>
      </c>
      <c r="I17" s="31">
        <f>2022-1944</f>
        <v>78</v>
      </c>
      <c r="J17" s="11" t="s">
        <v>16</v>
      </c>
      <c r="K17" s="10">
        <v>1</v>
      </c>
      <c r="L17" s="4"/>
      <c r="M17" s="4">
        <v>1967</v>
      </c>
      <c r="N17" s="12">
        <v>1861</v>
      </c>
      <c r="O17" s="10">
        <v>1</v>
      </c>
      <c r="P17" s="4"/>
      <c r="Q17" s="4">
        <v>1867</v>
      </c>
      <c r="R17" s="12">
        <v>1873</v>
      </c>
      <c r="S17" s="10">
        <v>1</v>
      </c>
      <c r="T17" s="4"/>
      <c r="U17" s="4">
        <v>1857</v>
      </c>
      <c r="V17" s="12">
        <v>1673</v>
      </c>
      <c r="W17" s="29">
        <v>1</v>
      </c>
      <c r="X17" s="8" t="s">
        <v>140</v>
      </c>
      <c r="Y17" s="4" t="s">
        <v>84</v>
      </c>
      <c r="Z17" s="4"/>
      <c r="AA17" s="4"/>
      <c r="AB17" s="12"/>
    </row>
    <row r="18" spans="2:28" ht="15">
      <c r="B18" s="10">
        <f t="shared" si="0"/>
        <v>15</v>
      </c>
      <c r="C18" s="9" t="s">
        <v>32</v>
      </c>
      <c r="D18" s="9" t="s">
        <v>76</v>
      </c>
      <c r="E18" s="65">
        <v>24132683</v>
      </c>
      <c r="F18" s="4">
        <v>13808</v>
      </c>
      <c r="G18" s="8" t="s">
        <v>95</v>
      </c>
      <c r="H18" s="8" t="s">
        <v>39</v>
      </c>
      <c r="I18" s="31">
        <f>2023-1937</f>
        <v>86</v>
      </c>
      <c r="J18" s="11" t="s">
        <v>16</v>
      </c>
      <c r="K18" s="10">
        <v>1</v>
      </c>
      <c r="L18" s="4"/>
      <c r="M18" s="4">
        <v>1682</v>
      </c>
      <c r="N18" s="12">
        <v>1725</v>
      </c>
      <c r="O18" s="10">
        <v>1</v>
      </c>
      <c r="P18" s="4"/>
      <c r="Q18" s="4">
        <v>1748</v>
      </c>
      <c r="R18" s="12">
        <v>1580</v>
      </c>
      <c r="S18" s="10">
        <v>1</v>
      </c>
      <c r="T18" s="4"/>
      <c r="U18" s="4">
        <v>1592</v>
      </c>
      <c r="V18" s="12">
        <v>1420</v>
      </c>
      <c r="W18" s="29">
        <v>1</v>
      </c>
      <c r="X18" s="8" t="s">
        <v>140</v>
      </c>
      <c r="Y18" s="4" t="s">
        <v>83</v>
      </c>
      <c r="Z18" s="4"/>
      <c r="AA18" s="4"/>
      <c r="AB18" s="12"/>
    </row>
    <row r="19" spans="2:28" ht="15">
      <c r="B19" s="10">
        <f t="shared" si="0"/>
        <v>16</v>
      </c>
      <c r="C19" s="9" t="s">
        <v>152</v>
      </c>
      <c r="D19" s="9" t="s">
        <v>94</v>
      </c>
      <c r="E19" s="65">
        <v>1270748</v>
      </c>
      <c r="F19" s="4">
        <v>471158</v>
      </c>
      <c r="G19" s="8" t="s">
        <v>153</v>
      </c>
      <c r="H19" s="8" t="s">
        <v>39</v>
      </c>
      <c r="I19" s="31">
        <f>2022-1939</f>
        <v>83</v>
      </c>
      <c r="J19" s="11" t="s">
        <v>16</v>
      </c>
      <c r="K19" s="10">
        <v>1</v>
      </c>
      <c r="L19" s="4"/>
      <c r="M19" s="4">
        <v>1740</v>
      </c>
      <c r="N19" s="12">
        <v>1546</v>
      </c>
      <c r="O19" s="10">
        <v>1</v>
      </c>
      <c r="P19" s="4"/>
      <c r="Q19" s="4">
        <v>1640</v>
      </c>
      <c r="R19" s="12">
        <v>1419</v>
      </c>
      <c r="S19" s="10">
        <v>1</v>
      </c>
      <c r="T19" s="4"/>
      <c r="U19" s="4">
        <v>1698</v>
      </c>
      <c r="V19" s="12">
        <v>1454</v>
      </c>
      <c r="W19" s="29">
        <v>1</v>
      </c>
      <c r="X19" s="8" t="s">
        <v>140</v>
      </c>
      <c r="Y19" s="4" t="s">
        <v>41</v>
      </c>
      <c r="Z19" s="4"/>
      <c r="AA19" s="4"/>
      <c r="AB19" s="12"/>
    </row>
    <row r="20" spans="2:28" ht="15">
      <c r="B20" s="10">
        <f t="shared" si="0"/>
        <v>17</v>
      </c>
      <c r="C20" s="9" t="s">
        <v>91</v>
      </c>
      <c r="D20" s="9" t="s">
        <v>89</v>
      </c>
      <c r="E20" s="65">
        <v>4135792</v>
      </c>
      <c r="F20" s="4">
        <v>15166</v>
      </c>
      <c r="G20" s="8" t="s">
        <v>90</v>
      </c>
      <c r="H20" s="8" t="s">
        <v>39</v>
      </c>
      <c r="I20" s="31">
        <f>2022-1948</f>
        <v>74</v>
      </c>
      <c r="J20" s="11" t="s">
        <v>16</v>
      </c>
      <c r="K20" s="10"/>
      <c r="L20" s="4"/>
      <c r="M20" s="4"/>
      <c r="N20" s="12"/>
      <c r="O20" s="10">
        <v>1</v>
      </c>
      <c r="P20" s="4"/>
      <c r="Q20" s="4">
        <v>1980</v>
      </c>
      <c r="R20" s="12">
        <v>1949</v>
      </c>
      <c r="S20" s="10">
        <v>1</v>
      </c>
      <c r="T20" s="4"/>
      <c r="U20" s="4">
        <v>1930</v>
      </c>
      <c r="V20" s="12">
        <v>1881</v>
      </c>
      <c r="W20" s="29">
        <v>1</v>
      </c>
      <c r="X20" s="8" t="s">
        <v>170</v>
      </c>
      <c r="Y20" s="4" t="s">
        <v>146</v>
      </c>
      <c r="Z20" s="4"/>
      <c r="AA20" s="4"/>
      <c r="AB20" s="12"/>
    </row>
    <row r="21" spans="2:28" ht="15">
      <c r="B21" s="10">
        <f t="shared" si="0"/>
        <v>18</v>
      </c>
      <c r="C21" s="9" t="s">
        <v>154</v>
      </c>
      <c r="D21" s="9" t="s">
        <v>156</v>
      </c>
      <c r="E21" s="65">
        <v>4150554</v>
      </c>
      <c r="F21" s="4">
        <v>15161</v>
      </c>
      <c r="G21" s="8" t="s">
        <v>155</v>
      </c>
      <c r="H21" s="8" t="s">
        <v>39</v>
      </c>
      <c r="I21" s="31">
        <f>2022-1961</f>
        <v>61</v>
      </c>
      <c r="J21" s="11" t="s">
        <v>16</v>
      </c>
      <c r="K21" s="10"/>
      <c r="L21" s="4"/>
      <c r="M21" s="4"/>
      <c r="N21" s="12"/>
      <c r="O21" s="10">
        <v>1</v>
      </c>
      <c r="P21" s="4"/>
      <c r="Q21" s="4">
        <v>2136</v>
      </c>
      <c r="R21" s="12">
        <v>2056</v>
      </c>
      <c r="S21" s="10">
        <v>1</v>
      </c>
      <c r="T21" s="4"/>
      <c r="U21" s="4">
        <v>1980</v>
      </c>
      <c r="V21" s="12">
        <v>1896</v>
      </c>
      <c r="W21" s="29">
        <v>1</v>
      </c>
      <c r="X21" s="8" t="s">
        <v>170</v>
      </c>
      <c r="Y21" s="4" t="s">
        <v>147</v>
      </c>
      <c r="Z21" s="4"/>
      <c r="AA21" s="4"/>
      <c r="AB21" s="12"/>
    </row>
    <row r="22" spans="2:28" ht="15">
      <c r="B22" s="10">
        <f t="shared" si="0"/>
        <v>19</v>
      </c>
      <c r="C22" s="9" t="s">
        <v>148</v>
      </c>
      <c r="D22" s="9" t="s">
        <v>158</v>
      </c>
      <c r="E22" s="65">
        <v>24132640</v>
      </c>
      <c r="F22" s="4">
        <v>10125</v>
      </c>
      <c r="G22" s="8" t="s">
        <v>157</v>
      </c>
      <c r="H22" s="8" t="s">
        <v>39</v>
      </c>
      <c r="I22" s="31">
        <f>2022-1963</f>
        <v>59</v>
      </c>
      <c r="J22" s="11" t="s">
        <v>16</v>
      </c>
      <c r="K22" s="10"/>
      <c r="L22" s="4"/>
      <c r="M22" s="4"/>
      <c r="N22" s="12"/>
      <c r="O22" s="10">
        <v>1</v>
      </c>
      <c r="P22" s="4"/>
      <c r="Q22" s="4">
        <v>1850</v>
      </c>
      <c r="R22" s="12">
        <v>1904</v>
      </c>
      <c r="S22" s="10">
        <v>1</v>
      </c>
      <c r="T22" s="4"/>
      <c r="U22" s="4">
        <v>1907</v>
      </c>
      <c r="V22" s="12">
        <v>1960</v>
      </c>
      <c r="W22" s="29">
        <v>1</v>
      </c>
      <c r="X22" s="8" t="s">
        <v>149</v>
      </c>
      <c r="Y22" s="4" t="s">
        <v>150</v>
      </c>
      <c r="Z22" s="4"/>
      <c r="AA22" s="4"/>
      <c r="AB22" s="12"/>
    </row>
    <row r="23" spans="2:28" ht="15">
      <c r="B23" s="10">
        <f t="shared" si="0"/>
        <v>20</v>
      </c>
      <c r="C23" s="9" t="s">
        <v>28</v>
      </c>
      <c r="D23" s="9" t="s">
        <v>77</v>
      </c>
      <c r="E23" s="65">
        <v>4169670</v>
      </c>
      <c r="F23" s="4">
        <v>14300</v>
      </c>
      <c r="G23" s="8" t="s">
        <v>78</v>
      </c>
      <c r="H23" s="8" t="s">
        <v>39</v>
      </c>
      <c r="I23" s="31">
        <f>2022-1954</f>
        <v>68</v>
      </c>
      <c r="J23" s="11" t="s">
        <v>16</v>
      </c>
      <c r="K23" s="10"/>
      <c r="L23" s="4"/>
      <c r="M23" s="4"/>
      <c r="N23" s="12"/>
      <c r="O23" s="10">
        <v>1</v>
      </c>
      <c r="P23" s="4"/>
      <c r="Q23" s="4">
        <v>1878</v>
      </c>
      <c r="R23" s="12">
        <v>1807</v>
      </c>
      <c r="S23" s="10">
        <v>1</v>
      </c>
      <c r="T23" s="4"/>
      <c r="U23" s="4">
        <v>1889</v>
      </c>
      <c r="V23" s="12">
        <v>1747</v>
      </c>
      <c r="W23" s="29">
        <v>1</v>
      </c>
      <c r="X23" s="8" t="s">
        <v>170</v>
      </c>
      <c r="Y23" s="4" t="s">
        <v>151</v>
      </c>
      <c r="Z23" s="4"/>
      <c r="AA23" s="4"/>
      <c r="AB23" s="12"/>
    </row>
    <row r="24" spans="2:28" ht="15">
      <c r="B24" s="10">
        <f t="shared" si="0"/>
        <v>21</v>
      </c>
      <c r="C24" s="9" t="s">
        <v>160</v>
      </c>
      <c r="D24" s="9" t="s">
        <v>159</v>
      </c>
      <c r="E24" s="65">
        <v>34170771</v>
      </c>
      <c r="F24" s="4">
        <v>64931</v>
      </c>
      <c r="G24" s="8" t="s">
        <v>161</v>
      </c>
      <c r="H24" s="8" t="s">
        <v>39</v>
      </c>
      <c r="I24" s="31">
        <f>2022-1960</f>
        <v>62</v>
      </c>
      <c r="J24" s="11" t="s">
        <v>16</v>
      </c>
      <c r="K24" s="10"/>
      <c r="L24" s="4"/>
      <c r="M24" s="4"/>
      <c r="N24" s="12"/>
      <c r="O24" s="10">
        <v>1</v>
      </c>
      <c r="P24" s="4"/>
      <c r="Q24" s="4">
        <v>1705</v>
      </c>
      <c r="R24" s="12">
        <v>1661</v>
      </c>
      <c r="S24" s="10">
        <v>1</v>
      </c>
      <c r="T24" s="4"/>
      <c r="U24" s="4">
        <v>1813</v>
      </c>
      <c r="V24" s="12">
        <v>1647</v>
      </c>
      <c r="W24" s="29">
        <v>1</v>
      </c>
      <c r="X24" s="8" t="s">
        <v>170</v>
      </c>
      <c r="Y24" s="4" t="s">
        <v>41</v>
      </c>
      <c r="Z24" s="4"/>
      <c r="AA24" s="4"/>
      <c r="AB24" s="12"/>
    </row>
    <row r="25" spans="2:28" ht="15">
      <c r="B25" s="10">
        <f t="shared" si="0"/>
        <v>22</v>
      </c>
      <c r="C25" s="9" t="s">
        <v>31</v>
      </c>
      <c r="D25" s="9" t="s">
        <v>64</v>
      </c>
      <c r="E25" s="65">
        <v>24137049</v>
      </c>
      <c r="F25" s="4">
        <v>10377</v>
      </c>
      <c r="G25" s="8" t="s">
        <v>65</v>
      </c>
      <c r="H25" s="8" t="s">
        <v>39</v>
      </c>
      <c r="I25" s="31">
        <f>2022-1955</f>
        <v>67</v>
      </c>
      <c r="J25" s="11" t="s">
        <v>16</v>
      </c>
      <c r="K25" s="10">
        <v>1</v>
      </c>
      <c r="L25" s="4"/>
      <c r="M25" s="4">
        <v>2100</v>
      </c>
      <c r="N25" s="12">
        <v>2076</v>
      </c>
      <c r="O25" s="10">
        <v>1</v>
      </c>
      <c r="P25" s="4"/>
      <c r="Q25" s="4">
        <v>2001</v>
      </c>
      <c r="R25" s="12">
        <v>1911</v>
      </c>
      <c r="S25" s="10">
        <v>1</v>
      </c>
      <c r="T25" s="4"/>
      <c r="U25" s="4">
        <v>2054</v>
      </c>
      <c r="V25" s="12">
        <v>1991</v>
      </c>
      <c r="W25" s="29">
        <v>1</v>
      </c>
      <c r="X25" s="8" t="s">
        <v>140</v>
      </c>
      <c r="Y25" s="4" t="s">
        <v>35</v>
      </c>
      <c r="Z25" s="4"/>
      <c r="AA25" s="4"/>
      <c r="AB25" s="12"/>
    </row>
    <row r="26" spans="2:28" ht="15">
      <c r="B26" s="10">
        <f t="shared" si="0"/>
        <v>23</v>
      </c>
      <c r="C26" s="9" t="s">
        <v>163</v>
      </c>
      <c r="D26" s="9" t="s">
        <v>162</v>
      </c>
      <c r="E26" s="65">
        <v>55655122</v>
      </c>
      <c r="F26" s="4">
        <v>172054</v>
      </c>
      <c r="G26" s="8" t="s">
        <v>164</v>
      </c>
      <c r="H26" s="8" t="s">
        <v>132</v>
      </c>
      <c r="I26" s="31">
        <f>2022-1950</f>
        <v>72</v>
      </c>
      <c r="J26" s="11" t="s">
        <v>16</v>
      </c>
      <c r="K26" s="10"/>
      <c r="L26" s="4">
        <v>1</v>
      </c>
      <c r="M26" s="4">
        <v>1390</v>
      </c>
      <c r="N26" s="12">
        <v>1437</v>
      </c>
      <c r="O26" s="10"/>
      <c r="P26" s="4">
        <v>1</v>
      </c>
      <c r="Q26" s="4">
        <v>1456</v>
      </c>
      <c r="R26" s="12">
        <v>1266</v>
      </c>
      <c r="S26" s="10"/>
      <c r="T26" s="4">
        <v>1</v>
      </c>
      <c r="U26" s="4">
        <v>1266</v>
      </c>
      <c r="V26" s="12">
        <v>1241</v>
      </c>
      <c r="W26" s="29">
        <v>0</v>
      </c>
      <c r="X26" s="8" t="s">
        <v>85</v>
      </c>
      <c r="Y26" s="8" t="s">
        <v>85</v>
      </c>
      <c r="Z26" s="4"/>
      <c r="AA26" s="4"/>
      <c r="AB26" s="12"/>
    </row>
    <row r="27" spans="2:28" ht="15">
      <c r="B27" s="10">
        <f t="shared" si="0"/>
        <v>24</v>
      </c>
      <c r="C27" s="9" t="s">
        <v>30</v>
      </c>
      <c r="D27" s="9" t="s">
        <v>165</v>
      </c>
      <c r="E27" s="65">
        <v>44177518</v>
      </c>
      <c r="F27" s="4">
        <v>15187</v>
      </c>
      <c r="G27" s="8" t="s">
        <v>164</v>
      </c>
      <c r="H27" s="8" t="s">
        <v>132</v>
      </c>
      <c r="I27" s="31">
        <f>2022-1950</f>
        <v>72</v>
      </c>
      <c r="J27" s="11" t="s">
        <v>16</v>
      </c>
      <c r="K27" s="10"/>
      <c r="L27" s="4">
        <v>1</v>
      </c>
      <c r="M27" s="4"/>
      <c r="N27" s="12">
        <v>1001</v>
      </c>
      <c r="O27" s="10"/>
      <c r="P27" s="4"/>
      <c r="Q27" s="4"/>
      <c r="R27" s="12"/>
      <c r="S27" s="10"/>
      <c r="T27" s="4"/>
      <c r="U27" s="4"/>
      <c r="V27" s="12"/>
      <c r="W27" s="29">
        <v>0</v>
      </c>
      <c r="X27" s="8" t="s">
        <v>85</v>
      </c>
      <c r="Y27" s="8" t="s">
        <v>85</v>
      </c>
      <c r="Z27" s="4"/>
      <c r="AA27" s="4"/>
      <c r="AB27" s="12"/>
    </row>
    <row r="28" spans="2:28" ht="15">
      <c r="B28" s="10">
        <f t="shared" si="0"/>
        <v>25</v>
      </c>
      <c r="C28" s="9" t="s">
        <v>29</v>
      </c>
      <c r="D28" s="9" t="s">
        <v>79</v>
      </c>
      <c r="E28" s="65">
        <v>34125334</v>
      </c>
      <c r="F28" s="4">
        <v>26832</v>
      </c>
      <c r="G28" s="8" t="s">
        <v>80</v>
      </c>
      <c r="H28" s="8" t="s">
        <v>132</v>
      </c>
      <c r="I28" s="31">
        <f>2022-1957</f>
        <v>65</v>
      </c>
      <c r="J28" s="11" t="s">
        <v>16</v>
      </c>
      <c r="K28" s="10"/>
      <c r="L28" s="4">
        <v>1</v>
      </c>
      <c r="M28" s="4">
        <v>1367</v>
      </c>
      <c r="N28" s="12">
        <v>1321</v>
      </c>
      <c r="O28" s="10"/>
      <c r="P28" s="4"/>
      <c r="Q28" s="4"/>
      <c r="R28" s="12"/>
      <c r="S28" s="10"/>
      <c r="T28" s="4"/>
      <c r="U28" s="4"/>
      <c r="V28" s="12"/>
      <c r="W28" s="29">
        <v>0</v>
      </c>
      <c r="X28" s="8" t="s">
        <v>85</v>
      </c>
      <c r="Y28" s="8" t="s">
        <v>85</v>
      </c>
      <c r="Z28" s="4"/>
      <c r="AA28" s="4"/>
      <c r="AB28" s="12"/>
    </row>
    <row r="29" spans="2:28" ht="15">
      <c r="B29" s="10">
        <f t="shared" si="0"/>
        <v>26</v>
      </c>
      <c r="C29" s="9" t="s">
        <v>20</v>
      </c>
      <c r="D29" s="9" t="s">
        <v>47</v>
      </c>
      <c r="E29" s="65">
        <v>4168682</v>
      </c>
      <c r="F29" s="4">
        <v>16723</v>
      </c>
      <c r="G29" s="8" t="s">
        <v>48</v>
      </c>
      <c r="H29" s="8" t="s">
        <v>39</v>
      </c>
      <c r="I29" s="31">
        <f>2022-1950</f>
        <v>72</v>
      </c>
      <c r="J29" s="11" t="s">
        <v>14</v>
      </c>
      <c r="K29" s="10">
        <v>1</v>
      </c>
      <c r="L29" s="4"/>
      <c r="M29" s="4">
        <v>2070</v>
      </c>
      <c r="N29" s="12">
        <v>2033</v>
      </c>
      <c r="O29" s="10">
        <v>1</v>
      </c>
      <c r="P29" s="4"/>
      <c r="Q29" s="4">
        <v>1991</v>
      </c>
      <c r="R29" s="12">
        <v>1840</v>
      </c>
      <c r="S29" s="10">
        <v>1</v>
      </c>
      <c r="T29" s="4"/>
      <c r="U29" s="4">
        <v>2094</v>
      </c>
      <c r="V29" s="12">
        <v>1855</v>
      </c>
      <c r="W29" s="29">
        <v>1</v>
      </c>
      <c r="X29" s="8" t="s">
        <v>168</v>
      </c>
      <c r="Y29" s="4" t="s">
        <v>169</v>
      </c>
      <c r="Z29" s="4"/>
      <c r="AA29" s="4"/>
      <c r="AB29" s="12"/>
    </row>
    <row r="30" spans="2:28" ht="15">
      <c r="B30" s="10">
        <f t="shared" si="0"/>
        <v>27</v>
      </c>
      <c r="C30" s="9" t="s">
        <v>61</v>
      </c>
      <c r="D30" s="9" t="s">
        <v>63</v>
      </c>
      <c r="E30" s="65">
        <v>4151003</v>
      </c>
      <c r="F30" s="4">
        <v>16716</v>
      </c>
      <c r="G30" s="8" t="s">
        <v>110</v>
      </c>
      <c r="H30" s="8" t="s">
        <v>39</v>
      </c>
      <c r="I30" s="31">
        <f>2022-1959</f>
        <v>63</v>
      </c>
      <c r="J30" s="11" t="s">
        <v>14</v>
      </c>
      <c r="K30" s="10">
        <v>1</v>
      </c>
      <c r="L30" s="4"/>
      <c r="M30" s="4">
        <v>2183</v>
      </c>
      <c r="N30" s="12">
        <v>2150</v>
      </c>
      <c r="O30" s="10">
        <v>1</v>
      </c>
      <c r="P30" s="4"/>
      <c r="Q30" s="4">
        <v>2221</v>
      </c>
      <c r="R30" s="12">
        <v>2040</v>
      </c>
      <c r="S30" s="10">
        <v>1</v>
      </c>
      <c r="T30" s="4"/>
      <c r="U30" s="4">
        <v>2149</v>
      </c>
      <c r="V30" s="12">
        <v>2043</v>
      </c>
      <c r="W30" s="29">
        <v>1</v>
      </c>
      <c r="X30" s="8" t="s">
        <v>168</v>
      </c>
      <c r="Y30" s="4" t="s">
        <v>86</v>
      </c>
      <c r="Z30" s="4"/>
      <c r="AA30" s="4"/>
      <c r="AB30" s="12"/>
    </row>
    <row r="31" spans="2:28" ht="15">
      <c r="B31" s="10">
        <f t="shared" si="0"/>
        <v>28</v>
      </c>
      <c r="C31" s="9" t="s">
        <v>112</v>
      </c>
      <c r="D31" s="9" t="s">
        <v>171</v>
      </c>
      <c r="E31" s="65">
        <v>24141240</v>
      </c>
      <c r="F31" s="4">
        <v>26601</v>
      </c>
      <c r="G31" s="8" t="s">
        <v>113</v>
      </c>
      <c r="H31" s="8" t="s">
        <v>39</v>
      </c>
      <c r="I31" s="31">
        <f>2022-1939</f>
        <v>83</v>
      </c>
      <c r="J31" s="11" t="s">
        <v>14</v>
      </c>
      <c r="K31" s="10">
        <v>1</v>
      </c>
      <c r="L31" s="4"/>
      <c r="M31" s="4">
        <v>1882</v>
      </c>
      <c r="N31" s="12">
        <v>1800</v>
      </c>
      <c r="O31" s="10">
        <v>1</v>
      </c>
      <c r="P31" s="4"/>
      <c r="Q31" s="4">
        <v>1878</v>
      </c>
      <c r="R31" s="12">
        <v>1745</v>
      </c>
      <c r="S31" s="10">
        <v>1</v>
      </c>
      <c r="T31" s="4"/>
      <c r="U31" s="4">
        <v>1926</v>
      </c>
      <c r="V31" s="12">
        <v>1797</v>
      </c>
      <c r="W31" s="29">
        <v>0</v>
      </c>
      <c r="X31" s="8" t="s">
        <v>85</v>
      </c>
      <c r="Y31" s="8" t="s">
        <v>85</v>
      </c>
      <c r="Z31" s="4"/>
      <c r="AA31" s="4"/>
      <c r="AB31" s="12"/>
    </row>
    <row r="32" spans="2:28" ht="15">
      <c r="B32" s="10">
        <f t="shared" si="0"/>
        <v>29</v>
      </c>
      <c r="C32" s="9" t="s">
        <v>173</v>
      </c>
      <c r="D32" s="9" t="s">
        <v>172</v>
      </c>
      <c r="E32" s="65">
        <v>24141224</v>
      </c>
      <c r="F32" s="4">
        <v>26579</v>
      </c>
      <c r="G32" s="8" t="s">
        <v>174</v>
      </c>
      <c r="H32" s="8" t="s">
        <v>39</v>
      </c>
      <c r="I32" s="31">
        <f>2022-1949</f>
        <v>73</v>
      </c>
      <c r="J32" s="11" t="s">
        <v>14</v>
      </c>
      <c r="K32" s="10">
        <v>1</v>
      </c>
      <c r="L32" s="4"/>
      <c r="M32" s="4">
        <v>1942</v>
      </c>
      <c r="N32" s="12">
        <v>1904</v>
      </c>
      <c r="O32" s="10">
        <v>1</v>
      </c>
      <c r="P32" s="4"/>
      <c r="Q32" s="4">
        <v>1860</v>
      </c>
      <c r="R32" s="12">
        <v>1786</v>
      </c>
      <c r="S32" s="10">
        <v>1</v>
      </c>
      <c r="T32" s="4"/>
      <c r="U32" s="4">
        <v>1842</v>
      </c>
      <c r="V32" s="12">
        <v>1527</v>
      </c>
      <c r="W32" s="29">
        <v>1</v>
      </c>
      <c r="X32" s="8" t="s">
        <v>140</v>
      </c>
      <c r="Y32" s="4" t="s">
        <v>203</v>
      </c>
      <c r="Z32" s="4"/>
      <c r="AA32" s="4"/>
      <c r="AB32" s="12"/>
    </row>
    <row r="33" spans="2:28" ht="15">
      <c r="B33" s="10">
        <f t="shared" si="0"/>
        <v>30</v>
      </c>
      <c r="C33" s="9" t="s">
        <v>87</v>
      </c>
      <c r="D33" s="9" t="s">
        <v>88</v>
      </c>
      <c r="E33" s="65">
        <v>44128568</v>
      </c>
      <c r="F33" s="4">
        <v>26609</v>
      </c>
      <c r="G33" s="8" t="s">
        <v>111</v>
      </c>
      <c r="H33" s="8" t="s">
        <v>132</v>
      </c>
      <c r="I33" s="31">
        <f>2022-1954</f>
        <v>68</v>
      </c>
      <c r="J33" s="11" t="s">
        <v>14</v>
      </c>
      <c r="K33" s="10"/>
      <c r="L33" s="4">
        <v>1</v>
      </c>
      <c r="M33" s="4">
        <v>1500</v>
      </c>
      <c r="N33" s="12">
        <v>1512</v>
      </c>
      <c r="O33" s="10"/>
      <c r="P33" s="4">
        <v>1</v>
      </c>
      <c r="Q33" s="4">
        <v>1532</v>
      </c>
      <c r="R33" s="12">
        <v>1407</v>
      </c>
      <c r="S33" s="10"/>
      <c r="T33" s="4">
        <v>1</v>
      </c>
      <c r="U33" s="4">
        <v>1412</v>
      </c>
      <c r="V33" s="12">
        <v>1239</v>
      </c>
      <c r="W33" s="29">
        <v>1</v>
      </c>
      <c r="X33" s="8" t="s">
        <v>140</v>
      </c>
      <c r="Y33" s="4" t="s">
        <v>167</v>
      </c>
      <c r="Z33" s="4"/>
      <c r="AA33" s="4"/>
      <c r="AB33" s="12"/>
    </row>
    <row r="34" spans="2:28" ht="15">
      <c r="B34" s="10">
        <f t="shared" si="0"/>
        <v>31</v>
      </c>
      <c r="C34" s="9" t="s">
        <v>182</v>
      </c>
      <c r="D34" s="9" t="s">
        <v>183</v>
      </c>
      <c r="E34" s="65">
        <v>54199328</v>
      </c>
      <c r="F34" s="4">
        <v>15180</v>
      </c>
      <c r="G34" s="8" t="s">
        <v>184</v>
      </c>
      <c r="H34" s="8" t="s">
        <v>132</v>
      </c>
      <c r="I34" s="31">
        <f>2022-1965</f>
        <v>57</v>
      </c>
      <c r="J34" s="11" t="s">
        <v>16</v>
      </c>
      <c r="K34" s="10"/>
      <c r="L34" s="4"/>
      <c r="M34" s="4"/>
      <c r="N34" s="12"/>
      <c r="O34" s="10"/>
      <c r="P34" s="4">
        <v>1</v>
      </c>
      <c r="Q34" s="4">
        <v>1314</v>
      </c>
      <c r="R34" s="12">
        <v>1235</v>
      </c>
      <c r="S34" s="10"/>
      <c r="T34" s="4">
        <v>1</v>
      </c>
      <c r="U34" s="4">
        <v>1754</v>
      </c>
      <c r="V34" s="12">
        <v>1442</v>
      </c>
      <c r="W34" s="29">
        <v>1</v>
      </c>
      <c r="X34" s="8" t="s">
        <v>127</v>
      </c>
      <c r="Y34" s="4" t="s">
        <v>179</v>
      </c>
      <c r="Z34" s="4"/>
      <c r="AA34" s="4"/>
      <c r="AB34" s="12"/>
    </row>
    <row r="35" spans="2:28" ht="15">
      <c r="B35" s="10">
        <f t="shared" si="0"/>
        <v>32</v>
      </c>
      <c r="C35" s="9" t="s">
        <v>185</v>
      </c>
      <c r="D35" s="9" t="s">
        <v>186</v>
      </c>
      <c r="E35" s="65">
        <v>34181870</v>
      </c>
      <c r="F35" s="4">
        <v>15175</v>
      </c>
      <c r="G35" s="8" t="s">
        <v>62</v>
      </c>
      <c r="H35" s="8" t="s">
        <v>132</v>
      </c>
      <c r="I35" s="31">
        <f>2022-1959</f>
        <v>63</v>
      </c>
      <c r="J35" s="11" t="s">
        <v>16</v>
      </c>
      <c r="K35" s="10"/>
      <c r="L35" s="4"/>
      <c r="M35" s="4"/>
      <c r="N35" s="12"/>
      <c r="O35" s="10"/>
      <c r="P35" s="4">
        <v>1</v>
      </c>
      <c r="Q35" s="4">
        <v>1506</v>
      </c>
      <c r="R35" s="12">
        <v>1528</v>
      </c>
      <c r="S35" s="10"/>
      <c r="T35" s="4">
        <v>1</v>
      </c>
      <c r="U35" s="4">
        <v>1684</v>
      </c>
      <c r="V35" s="12">
        <v>1389</v>
      </c>
      <c r="W35" s="29">
        <v>1</v>
      </c>
      <c r="X35" s="8" t="s">
        <v>127</v>
      </c>
      <c r="Y35" s="4" t="s">
        <v>180</v>
      </c>
      <c r="Z35" s="4"/>
      <c r="AA35" s="4"/>
      <c r="AB35" s="12"/>
    </row>
    <row r="36" spans="2:28" ht="15">
      <c r="B36" s="10">
        <f t="shared" si="0"/>
        <v>33</v>
      </c>
      <c r="C36" s="9" t="s">
        <v>188</v>
      </c>
      <c r="D36" s="9" t="s">
        <v>187</v>
      </c>
      <c r="E36" s="65">
        <v>24133884</v>
      </c>
      <c r="F36" s="4">
        <v>13810</v>
      </c>
      <c r="G36" s="8" t="s">
        <v>161</v>
      </c>
      <c r="H36" s="8" t="s">
        <v>39</v>
      </c>
      <c r="I36" s="31">
        <f>2022-1960</f>
        <v>62</v>
      </c>
      <c r="J36" s="11" t="s">
        <v>16</v>
      </c>
      <c r="K36" s="10">
        <v>1</v>
      </c>
      <c r="L36" s="4"/>
      <c r="M36" s="4">
        <v>1965</v>
      </c>
      <c r="N36" s="12">
        <v>1977</v>
      </c>
      <c r="O36" s="10">
        <v>1</v>
      </c>
      <c r="P36" s="4"/>
      <c r="Q36" s="4">
        <v>1885</v>
      </c>
      <c r="R36" s="12">
        <v>1701</v>
      </c>
      <c r="S36" s="10">
        <v>1</v>
      </c>
      <c r="T36" s="4"/>
      <c r="U36" s="4">
        <v>1915</v>
      </c>
      <c r="V36" s="12">
        <v>1762</v>
      </c>
      <c r="W36" s="29">
        <v>1</v>
      </c>
      <c r="X36" s="8" t="s">
        <v>181</v>
      </c>
      <c r="Y36" s="4" t="s">
        <v>35</v>
      </c>
      <c r="Z36" s="4"/>
      <c r="AA36" s="4"/>
      <c r="AB36" s="12"/>
    </row>
    <row r="37" spans="2:28" ht="15">
      <c r="B37" s="10">
        <f t="shared" si="0"/>
        <v>34</v>
      </c>
      <c r="C37" s="9" t="s">
        <v>190</v>
      </c>
      <c r="D37" s="9" t="s">
        <v>191</v>
      </c>
      <c r="E37" s="65">
        <v>54117917</v>
      </c>
      <c r="F37" s="4">
        <v>139571</v>
      </c>
      <c r="G37" s="8" t="s">
        <v>174</v>
      </c>
      <c r="H37" s="8" t="s">
        <v>39</v>
      </c>
      <c r="I37" s="31">
        <v>73</v>
      </c>
      <c r="J37" s="11" t="s">
        <v>19</v>
      </c>
      <c r="K37" s="10">
        <v>1</v>
      </c>
      <c r="L37" s="4"/>
      <c r="M37" s="4">
        <v>1631</v>
      </c>
      <c r="N37" s="12">
        <v>1274</v>
      </c>
      <c r="O37" s="10">
        <v>1</v>
      </c>
      <c r="P37" s="4"/>
      <c r="Q37" s="4">
        <v>1727</v>
      </c>
      <c r="R37" s="12">
        <v>1549</v>
      </c>
      <c r="S37" s="10">
        <v>1</v>
      </c>
      <c r="T37" s="4"/>
      <c r="U37" s="4">
        <v>1814</v>
      </c>
      <c r="V37" s="12">
        <v>1715</v>
      </c>
      <c r="W37" s="29">
        <v>0</v>
      </c>
      <c r="X37" s="8" t="s">
        <v>85</v>
      </c>
      <c r="Y37" s="8" t="s">
        <v>85</v>
      </c>
      <c r="Z37" s="4"/>
      <c r="AA37" s="4"/>
      <c r="AB37" s="12"/>
    </row>
    <row r="38" spans="2:28" ht="15">
      <c r="B38" s="10">
        <f t="shared" si="0"/>
        <v>35</v>
      </c>
      <c r="C38" s="9" t="s">
        <v>114</v>
      </c>
      <c r="D38" s="9"/>
      <c r="E38" s="65" t="s">
        <v>85</v>
      </c>
      <c r="F38" s="4">
        <v>205579</v>
      </c>
      <c r="G38" s="8" t="s">
        <v>153</v>
      </c>
      <c r="H38" s="8" t="s">
        <v>39</v>
      </c>
      <c r="I38" s="31">
        <v>83</v>
      </c>
      <c r="J38" s="11" t="s">
        <v>19</v>
      </c>
      <c r="K38" s="10"/>
      <c r="L38" s="4"/>
      <c r="M38" s="4"/>
      <c r="N38" s="12"/>
      <c r="O38" s="10">
        <v>1</v>
      </c>
      <c r="P38" s="4"/>
      <c r="Q38" s="4"/>
      <c r="R38" s="12">
        <v>1355</v>
      </c>
      <c r="S38" s="10"/>
      <c r="T38" s="4"/>
      <c r="U38" s="4"/>
      <c r="V38" s="12"/>
      <c r="W38" s="29">
        <v>0</v>
      </c>
      <c r="X38" s="8" t="s">
        <v>85</v>
      </c>
      <c r="Y38" s="8" t="s">
        <v>85</v>
      </c>
      <c r="Z38" s="4"/>
      <c r="AA38" s="4"/>
      <c r="AB38" s="12"/>
    </row>
    <row r="39" spans="2:28" ht="15">
      <c r="B39" s="10">
        <f t="shared" si="0"/>
        <v>36</v>
      </c>
      <c r="C39" s="9" t="s">
        <v>22</v>
      </c>
      <c r="D39" s="9" t="s">
        <v>44</v>
      </c>
      <c r="E39" s="65">
        <v>4108337</v>
      </c>
      <c r="F39" s="4">
        <v>13786</v>
      </c>
      <c r="G39" s="8" t="s">
        <v>45</v>
      </c>
      <c r="H39" s="8" t="s">
        <v>132</v>
      </c>
      <c r="I39" s="31">
        <f>2022-1958</f>
        <v>64</v>
      </c>
      <c r="J39" s="11" t="s">
        <v>19</v>
      </c>
      <c r="K39" s="10"/>
      <c r="L39" s="4">
        <v>1</v>
      </c>
      <c r="M39" s="4">
        <v>1947</v>
      </c>
      <c r="N39" s="12">
        <v>1951</v>
      </c>
      <c r="O39" s="10"/>
      <c r="P39" s="4">
        <v>1</v>
      </c>
      <c r="Q39" s="4">
        <v>1980</v>
      </c>
      <c r="R39" s="12">
        <v>1894</v>
      </c>
      <c r="S39" s="10"/>
      <c r="T39" s="4">
        <v>1</v>
      </c>
      <c r="U39" s="4">
        <v>1922</v>
      </c>
      <c r="V39" s="12">
        <v>1891</v>
      </c>
      <c r="W39" s="29">
        <v>1</v>
      </c>
      <c r="X39" s="8" t="s">
        <v>115</v>
      </c>
      <c r="Y39" s="4" t="s">
        <v>51</v>
      </c>
      <c r="Z39" s="4">
        <v>1</v>
      </c>
      <c r="AA39" s="4" t="s">
        <v>115</v>
      </c>
      <c r="AB39" s="12" t="s">
        <v>116</v>
      </c>
    </row>
    <row r="40" spans="2:28" ht="15">
      <c r="B40" s="10">
        <f t="shared" si="0"/>
        <v>37</v>
      </c>
      <c r="C40" s="9" t="s">
        <v>66</v>
      </c>
      <c r="D40" s="9" t="s">
        <v>81</v>
      </c>
      <c r="E40" s="65">
        <v>24182915</v>
      </c>
      <c r="F40" s="4">
        <v>8529</v>
      </c>
      <c r="G40" s="8" t="s">
        <v>82</v>
      </c>
      <c r="H40" s="8" t="s">
        <v>39</v>
      </c>
      <c r="I40" s="31">
        <f>2022-1954</f>
        <v>68</v>
      </c>
      <c r="J40" s="11" t="s">
        <v>17</v>
      </c>
      <c r="K40" s="10">
        <v>1</v>
      </c>
      <c r="L40" s="4"/>
      <c r="M40" s="4">
        <v>2135</v>
      </c>
      <c r="N40" s="12">
        <v>2150</v>
      </c>
      <c r="O40" s="10">
        <v>1</v>
      </c>
      <c r="P40" s="4"/>
      <c r="Q40" s="4">
        <v>2039</v>
      </c>
      <c r="R40" s="12">
        <v>1935</v>
      </c>
      <c r="S40" s="10">
        <v>1</v>
      </c>
      <c r="T40" s="4"/>
      <c r="U40" s="4">
        <v>2035</v>
      </c>
      <c r="V40" s="12">
        <v>1856</v>
      </c>
      <c r="W40" s="29">
        <v>0</v>
      </c>
      <c r="X40" s="8" t="s">
        <v>85</v>
      </c>
      <c r="Y40" s="8" t="s">
        <v>85</v>
      </c>
      <c r="Z40" s="4"/>
      <c r="AA40" s="4"/>
      <c r="AB40" s="12"/>
    </row>
    <row r="41" spans="2:28" ht="15">
      <c r="B41" s="10">
        <f t="shared" si="0"/>
        <v>38</v>
      </c>
      <c r="C41" s="9" t="s">
        <v>194</v>
      </c>
      <c r="D41" s="9" t="s">
        <v>195</v>
      </c>
      <c r="E41" s="65">
        <v>34140821</v>
      </c>
      <c r="F41" s="4">
        <v>7375</v>
      </c>
      <c r="G41" s="8" t="s">
        <v>99</v>
      </c>
      <c r="H41" s="8" t="s">
        <v>39</v>
      </c>
      <c r="I41" s="31">
        <f>2022-1945</f>
        <v>77</v>
      </c>
      <c r="J41" s="11" t="s">
        <v>17</v>
      </c>
      <c r="K41" s="10"/>
      <c r="L41" s="4"/>
      <c r="M41" s="4"/>
      <c r="N41" s="12"/>
      <c r="O41" s="10">
        <v>1</v>
      </c>
      <c r="P41" s="4"/>
      <c r="Q41" s="4">
        <v>1608</v>
      </c>
      <c r="R41" s="12">
        <v>1327</v>
      </c>
      <c r="S41" s="10">
        <v>1</v>
      </c>
      <c r="T41" s="4"/>
      <c r="U41" s="4">
        <v>1620</v>
      </c>
      <c r="V41" s="12">
        <v>1284</v>
      </c>
      <c r="W41" s="29">
        <v>0</v>
      </c>
      <c r="X41" s="8" t="s">
        <v>85</v>
      </c>
      <c r="Y41" s="8" t="s">
        <v>85</v>
      </c>
      <c r="Z41" s="4"/>
      <c r="AA41" s="4"/>
      <c r="AB41" s="12"/>
    </row>
    <row r="42" spans="2:28" ht="15">
      <c r="B42" s="10">
        <f t="shared" si="0"/>
        <v>39</v>
      </c>
      <c r="C42" s="9" t="s">
        <v>25</v>
      </c>
      <c r="D42" s="9" t="s">
        <v>54</v>
      </c>
      <c r="E42" s="65">
        <v>24153052</v>
      </c>
      <c r="F42" s="4">
        <v>199</v>
      </c>
      <c r="G42" s="8" t="s">
        <v>55</v>
      </c>
      <c r="H42" s="8" t="s">
        <v>38</v>
      </c>
      <c r="I42" s="31">
        <f>2022-1939</f>
        <v>83</v>
      </c>
      <c r="J42" s="11" t="s">
        <v>19</v>
      </c>
      <c r="K42" s="10">
        <v>1</v>
      </c>
      <c r="L42" s="4"/>
      <c r="M42" s="4">
        <v>2047</v>
      </c>
      <c r="N42" s="12">
        <v>1984</v>
      </c>
      <c r="O42" s="10">
        <v>1</v>
      </c>
      <c r="P42" s="4"/>
      <c r="Q42" s="4">
        <v>1948</v>
      </c>
      <c r="R42" s="12">
        <v>1789</v>
      </c>
      <c r="S42" s="10"/>
      <c r="T42" s="4"/>
      <c r="U42" s="4"/>
      <c r="V42" s="12"/>
      <c r="W42" s="29">
        <v>1</v>
      </c>
      <c r="X42" s="8" t="s">
        <v>115</v>
      </c>
      <c r="Y42" s="4" t="s">
        <v>196</v>
      </c>
      <c r="Z42" s="4"/>
      <c r="AA42" s="4"/>
      <c r="AB42" s="12"/>
    </row>
    <row r="43" spans="2:28" ht="15">
      <c r="B43" s="10">
        <f t="shared" si="0"/>
        <v>40</v>
      </c>
      <c r="C43" s="9" t="s">
        <v>100</v>
      </c>
      <c r="D43" s="9" t="s">
        <v>101</v>
      </c>
      <c r="E43" s="65">
        <v>34182630</v>
      </c>
      <c r="F43" s="4">
        <v>235331</v>
      </c>
      <c r="G43" s="8" t="s">
        <v>109</v>
      </c>
      <c r="H43" s="8" t="s">
        <v>39</v>
      </c>
      <c r="I43" s="31">
        <f>2022-1942</f>
        <v>80</v>
      </c>
      <c r="J43" s="11" t="s">
        <v>19</v>
      </c>
      <c r="K43" s="10">
        <v>1</v>
      </c>
      <c r="L43" s="4"/>
      <c r="M43" s="4">
        <v>1583</v>
      </c>
      <c r="N43" s="12">
        <v>1197</v>
      </c>
      <c r="O43" s="10">
        <v>1</v>
      </c>
      <c r="P43" s="4"/>
      <c r="Q43" s="4">
        <v>1677</v>
      </c>
      <c r="R43" s="12">
        <v>1464</v>
      </c>
      <c r="S43" s="10"/>
      <c r="T43" s="4"/>
      <c r="U43" s="4"/>
      <c r="V43" s="12"/>
      <c r="W43" s="29">
        <v>1</v>
      </c>
      <c r="X43" s="8" t="s">
        <v>115</v>
      </c>
      <c r="Y43" s="4" t="s">
        <v>197</v>
      </c>
      <c r="Z43" s="4"/>
      <c r="AA43" s="4"/>
      <c r="AB43" s="12"/>
    </row>
    <row r="44" spans="2:28" ht="15">
      <c r="B44" s="10">
        <f t="shared" si="0"/>
        <v>41</v>
      </c>
      <c r="C44" s="9" t="s">
        <v>200</v>
      </c>
      <c r="D44" s="9" t="s">
        <v>201</v>
      </c>
      <c r="E44" s="65">
        <v>4129415</v>
      </c>
      <c r="F44" s="4">
        <v>408434</v>
      </c>
      <c r="G44" s="8" t="s">
        <v>62</v>
      </c>
      <c r="H44" s="8" t="s">
        <v>39</v>
      </c>
      <c r="I44" s="31">
        <f>2022-1959</f>
        <v>63</v>
      </c>
      <c r="J44" s="11" t="s">
        <v>19</v>
      </c>
      <c r="K44" s="10"/>
      <c r="L44" s="4"/>
      <c r="M44" s="4"/>
      <c r="N44" s="12"/>
      <c r="O44" s="10">
        <v>1</v>
      </c>
      <c r="P44" s="4"/>
      <c r="Q44" s="4">
        <v>2161</v>
      </c>
      <c r="R44" s="12">
        <v>2100</v>
      </c>
      <c r="S44" s="10">
        <v>1</v>
      </c>
      <c r="T44" s="4"/>
      <c r="U44" s="4">
        <v>2261</v>
      </c>
      <c r="V44" s="12"/>
      <c r="W44" s="29">
        <v>0</v>
      </c>
      <c r="X44" s="8" t="s">
        <v>85</v>
      </c>
      <c r="Y44" s="8" t="s">
        <v>85</v>
      </c>
      <c r="Z44" s="4"/>
      <c r="AA44" s="4"/>
      <c r="AB44" s="12"/>
    </row>
    <row r="45" spans="2:28" ht="15">
      <c r="B45" s="10">
        <f t="shared" si="0"/>
        <v>42</v>
      </c>
      <c r="C45" s="9" t="s">
        <v>192</v>
      </c>
      <c r="D45" s="9" t="s">
        <v>193</v>
      </c>
      <c r="E45" s="65">
        <v>34460446</v>
      </c>
      <c r="F45" s="4">
        <v>37132</v>
      </c>
      <c r="G45" s="8" t="s">
        <v>155</v>
      </c>
      <c r="H45" s="8" t="s">
        <v>39</v>
      </c>
      <c r="I45" s="31">
        <f>2022-1961</f>
        <v>61</v>
      </c>
      <c r="J45" s="11" t="s">
        <v>19</v>
      </c>
      <c r="K45" s="10">
        <v>1</v>
      </c>
      <c r="L45" s="4"/>
      <c r="M45" s="4">
        <v>1454</v>
      </c>
      <c r="N45" s="12">
        <v>1650</v>
      </c>
      <c r="O45" s="10">
        <v>1</v>
      </c>
      <c r="P45" s="4"/>
      <c r="Q45" s="4">
        <v>1568</v>
      </c>
      <c r="R45" s="12">
        <v>1501</v>
      </c>
      <c r="S45" s="10">
        <v>1</v>
      </c>
      <c r="T45" s="4"/>
      <c r="U45" s="4">
        <v>1566</v>
      </c>
      <c r="V45" s="12">
        <v>1511</v>
      </c>
      <c r="W45" s="29">
        <v>0</v>
      </c>
      <c r="X45" s="8" t="s">
        <v>85</v>
      </c>
      <c r="Y45" s="8" t="s">
        <v>85</v>
      </c>
      <c r="Z45" s="4"/>
      <c r="AA45" s="4"/>
      <c r="AB45" s="12"/>
    </row>
    <row r="46" spans="2:28" ht="15">
      <c r="B46" s="10">
        <f t="shared" si="0"/>
        <v>43</v>
      </c>
      <c r="C46" s="9" t="s">
        <v>69</v>
      </c>
      <c r="D46" s="9" t="s">
        <v>67</v>
      </c>
      <c r="E46" s="65">
        <v>34144606</v>
      </c>
      <c r="F46" s="4">
        <v>135588</v>
      </c>
      <c r="G46" s="8" t="s">
        <v>68</v>
      </c>
      <c r="H46" s="8" t="s">
        <v>38</v>
      </c>
      <c r="I46" s="31">
        <f>2022-1951</f>
        <v>71</v>
      </c>
      <c r="J46" s="11" t="s">
        <v>19</v>
      </c>
      <c r="K46" s="10">
        <v>1</v>
      </c>
      <c r="L46" s="4"/>
      <c r="M46" s="4">
        <v>1710</v>
      </c>
      <c r="N46" s="12">
        <v>1612</v>
      </c>
      <c r="O46" s="10"/>
      <c r="P46" s="4"/>
      <c r="Q46" s="4"/>
      <c r="R46" s="12"/>
      <c r="S46" s="10"/>
      <c r="T46" s="4"/>
      <c r="U46" s="4"/>
      <c r="V46" s="12"/>
      <c r="W46" s="29">
        <v>0</v>
      </c>
      <c r="X46" s="8" t="s">
        <v>85</v>
      </c>
      <c r="Y46" s="8" t="s">
        <v>85</v>
      </c>
      <c r="Z46" s="4"/>
      <c r="AA46" s="4"/>
      <c r="AB46" s="12"/>
    </row>
    <row r="47" spans="2:28" ht="15">
      <c r="B47" s="10">
        <f t="shared" si="0"/>
        <v>44</v>
      </c>
      <c r="C47" s="9" t="s">
        <v>92</v>
      </c>
      <c r="D47" s="9" t="s">
        <v>49</v>
      </c>
      <c r="E47" s="65">
        <v>4102401</v>
      </c>
      <c r="F47" s="4">
        <v>139</v>
      </c>
      <c r="G47" s="8" t="s">
        <v>50</v>
      </c>
      <c r="H47" s="8" t="s">
        <v>38</v>
      </c>
      <c r="I47" s="31">
        <f>2022-1946</f>
        <v>76</v>
      </c>
      <c r="J47" s="11" t="s">
        <v>19</v>
      </c>
      <c r="K47" s="10"/>
      <c r="L47" s="4"/>
      <c r="M47" s="4"/>
      <c r="N47" s="12"/>
      <c r="O47" s="10">
        <v>1</v>
      </c>
      <c r="P47" s="4"/>
      <c r="Q47" s="4">
        <v>2218</v>
      </c>
      <c r="R47" s="12">
        <v>2132</v>
      </c>
      <c r="S47" s="10">
        <v>1</v>
      </c>
      <c r="T47" s="4"/>
      <c r="U47" s="4">
        <v>2193</v>
      </c>
      <c r="V47" s="12">
        <v>2163</v>
      </c>
      <c r="W47" s="29">
        <v>0</v>
      </c>
      <c r="X47" s="8" t="s">
        <v>85</v>
      </c>
      <c r="Y47" s="8" t="s">
        <v>85</v>
      </c>
      <c r="Z47" s="4"/>
      <c r="AA47" s="4"/>
      <c r="AB47" s="12"/>
    </row>
    <row r="48" spans="2:28" ht="15">
      <c r="B48" s="10">
        <f t="shared" si="0"/>
        <v>45</v>
      </c>
      <c r="C48" s="9" t="s">
        <v>98</v>
      </c>
      <c r="D48" s="9" t="s">
        <v>97</v>
      </c>
      <c r="E48" s="65">
        <v>4136233</v>
      </c>
      <c r="F48" s="4">
        <v>135585</v>
      </c>
      <c r="G48" s="8" t="s">
        <v>96</v>
      </c>
      <c r="H48" s="8" t="s">
        <v>39</v>
      </c>
      <c r="I48" s="31">
        <f>2022-1959</f>
        <v>63</v>
      </c>
      <c r="J48" s="11" t="s">
        <v>19</v>
      </c>
      <c r="K48" s="10"/>
      <c r="L48" s="4"/>
      <c r="M48" s="4"/>
      <c r="N48" s="12"/>
      <c r="O48" s="10">
        <v>1</v>
      </c>
      <c r="P48" s="4"/>
      <c r="Q48" s="4">
        <v>2293</v>
      </c>
      <c r="R48" s="12">
        <v>2268</v>
      </c>
      <c r="S48" s="10">
        <v>1</v>
      </c>
      <c r="T48" s="4"/>
      <c r="U48" s="4">
        <v>2246</v>
      </c>
      <c r="V48" s="12">
        <v>2193</v>
      </c>
      <c r="W48" s="29">
        <v>0</v>
      </c>
      <c r="X48" s="8" t="s">
        <v>85</v>
      </c>
      <c r="Y48" s="8" t="s">
        <v>85</v>
      </c>
      <c r="Z48" s="4"/>
      <c r="AA48" s="4"/>
      <c r="AB48" s="12"/>
    </row>
    <row r="49" spans="2:28" ht="15">
      <c r="B49" s="10">
        <f t="shared" si="0"/>
        <v>46</v>
      </c>
      <c r="C49" s="9" t="s">
        <v>93</v>
      </c>
      <c r="D49" s="9" t="s">
        <v>104</v>
      </c>
      <c r="E49" s="65">
        <v>34144509</v>
      </c>
      <c r="F49" s="4">
        <v>17729</v>
      </c>
      <c r="G49" s="8" t="s">
        <v>105</v>
      </c>
      <c r="H49" s="8" t="s">
        <v>39</v>
      </c>
      <c r="I49" s="31">
        <f>2022-G49</f>
        <v>78</v>
      </c>
      <c r="J49" s="11" t="s">
        <v>19</v>
      </c>
      <c r="K49" s="10"/>
      <c r="L49" s="4"/>
      <c r="M49" s="4"/>
      <c r="N49" s="12"/>
      <c r="O49" s="10">
        <v>1</v>
      </c>
      <c r="P49" s="4"/>
      <c r="Q49" s="4">
        <v>1565</v>
      </c>
      <c r="R49" s="12">
        <v>1267</v>
      </c>
      <c r="S49" s="10">
        <v>1</v>
      </c>
      <c r="T49" s="4"/>
      <c r="U49" s="4">
        <v>1539</v>
      </c>
      <c r="V49" s="12">
        <v>1249</v>
      </c>
      <c r="W49" s="29">
        <v>0</v>
      </c>
      <c r="X49" s="8" t="s">
        <v>85</v>
      </c>
      <c r="Y49" s="8" t="s">
        <v>85</v>
      </c>
      <c r="Z49" s="4"/>
      <c r="AA49" s="4"/>
      <c r="AB49" s="12"/>
    </row>
    <row r="50" spans="2:28" ht="15">
      <c r="B50" s="10">
        <f t="shared" si="0"/>
        <v>47</v>
      </c>
      <c r="C50" s="9" t="s">
        <v>102</v>
      </c>
      <c r="D50" s="9" t="s">
        <v>107</v>
      </c>
      <c r="E50" s="65">
        <v>34430067</v>
      </c>
      <c r="F50" s="4">
        <v>64516</v>
      </c>
      <c r="G50" s="8" t="s">
        <v>103</v>
      </c>
      <c r="H50" s="8" t="s">
        <v>39</v>
      </c>
      <c r="I50" s="31">
        <f>2022-G50</f>
        <v>65</v>
      </c>
      <c r="J50" s="11" t="s">
        <v>19</v>
      </c>
      <c r="K50" s="10"/>
      <c r="L50" s="4"/>
      <c r="M50" s="4"/>
      <c r="N50" s="12"/>
      <c r="O50" s="10">
        <v>1</v>
      </c>
      <c r="P50" s="4"/>
      <c r="Q50" s="4">
        <v>1468</v>
      </c>
      <c r="R50" s="12">
        <v>1093</v>
      </c>
      <c r="S50" s="10">
        <v>1</v>
      </c>
      <c r="T50" s="4"/>
      <c r="U50" s="4">
        <v>1582</v>
      </c>
      <c r="V50" s="12">
        <v>1229</v>
      </c>
      <c r="W50" s="29">
        <v>0</v>
      </c>
      <c r="X50" s="8" t="s">
        <v>85</v>
      </c>
      <c r="Y50" s="8" t="s">
        <v>85</v>
      </c>
      <c r="Z50" s="4"/>
      <c r="AA50" s="4"/>
      <c r="AB50" s="12"/>
    </row>
    <row r="51" spans="2:28" ht="15.75" thickBot="1">
      <c r="B51" s="53">
        <f t="shared" si="0"/>
        <v>48</v>
      </c>
      <c r="C51" s="60" t="s">
        <v>108</v>
      </c>
      <c r="D51" s="60" t="s">
        <v>106</v>
      </c>
      <c r="E51" s="66">
        <v>24209104</v>
      </c>
      <c r="F51" s="56">
        <v>17723</v>
      </c>
      <c r="G51" s="54" t="s">
        <v>105</v>
      </c>
      <c r="H51" s="54" t="s">
        <v>39</v>
      </c>
      <c r="I51" s="61">
        <f>2022-G51</f>
        <v>78</v>
      </c>
      <c r="J51" s="55" t="s">
        <v>19</v>
      </c>
      <c r="K51" s="53"/>
      <c r="L51" s="56"/>
      <c r="M51" s="56"/>
      <c r="N51" s="57"/>
      <c r="O51" s="53">
        <v>1</v>
      </c>
      <c r="P51" s="56"/>
      <c r="Q51" s="56">
        <v>1322</v>
      </c>
      <c r="R51" s="57">
        <v>1168</v>
      </c>
      <c r="S51" s="53">
        <v>1</v>
      </c>
      <c r="T51" s="56"/>
      <c r="U51" s="56">
        <v>1600</v>
      </c>
      <c r="V51" s="57">
        <v>1000</v>
      </c>
      <c r="W51" s="58">
        <v>0</v>
      </c>
      <c r="X51" s="54" t="s">
        <v>85</v>
      </c>
      <c r="Y51" s="54" t="s">
        <v>85</v>
      </c>
      <c r="Z51" s="56"/>
      <c r="AA51" s="56"/>
      <c r="AB51" s="57"/>
    </row>
    <row r="55" spans="11:28" ht="15">
      <c r="K55" s="1">
        <f>SUM(K4:K54)</f>
        <v>22</v>
      </c>
      <c r="L55" s="1">
        <f>SUM(L4:L54)</f>
        <v>6</v>
      </c>
      <c r="M55" s="1"/>
      <c r="N55" s="1"/>
      <c r="O55" s="1">
        <f>SUM(O4:O54)</f>
        <v>34</v>
      </c>
      <c r="P55" s="1">
        <f>SUM(P4:P54)</f>
        <v>6</v>
      </c>
      <c r="Q55" s="1"/>
      <c r="R55" s="1"/>
      <c r="S55" s="1">
        <f>SUM(S4:S54)</f>
        <v>32</v>
      </c>
      <c r="T55" s="1">
        <f>SUM(T4:T54)</f>
        <v>6</v>
      </c>
      <c r="U55" s="1"/>
      <c r="V55" s="1"/>
      <c r="W55" s="1"/>
      <c r="X55" s="1"/>
      <c r="Y55" s="1"/>
      <c r="Z55" s="1"/>
      <c r="AA55" s="1"/>
      <c r="AB55" s="1"/>
    </row>
    <row r="56" spans="11:26" ht="15">
      <c r="K56" s="45">
        <f>K55+L55</f>
        <v>28</v>
      </c>
      <c r="L56" s="46"/>
      <c r="M56" s="1"/>
      <c r="N56" s="1"/>
      <c r="O56" s="45">
        <f>O55+P55</f>
        <v>40</v>
      </c>
      <c r="P56" s="46"/>
      <c r="Q56" s="6"/>
      <c r="R56" s="1"/>
      <c r="S56" s="45">
        <f>S55+T55</f>
        <v>38</v>
      </c>
      <c r="T56" s="46"/>
      <c r="U56" s="6"/>
      <c r="V56" s="1"/>
      <c r="W56" s="1"/>
      <c r="X56" s="1"/>
      <c r="Y56" s="1"/>
      <c r="Z56" s="1"/>
    </row>
    <row r="59" spans="15:20" ht="15">
      <c r="O59" s="33"/>
      <c r="P59" s="32"/>
      <c r="S59" s="32"/>
      <c r="T59" s="32"/>
    </row>
  </sheetData>
  <sheetProtection/>
  <mergeCells count="18">
    <mergeCell ref="K56:L56"/>
    <mergeCell ref="O56:P56"/>
    <mergeCell ref="S56:T56"/>
    <mergeCell ref="G2:G3"/>
    <mergeCell ref="H2:H3"/>
    <mergeCell ref="I2:I3"/>
    <mergeCell ref="O2:R2"/>
    <mergeCell ref="W2:Y2"/>
    <mergeCell ref="Z2:AB2"/>
    <mergeCell ref="B1:AB1"/>
    <mergeCell ref="S2:V2"/>
    <mergeCell ref="C2:C3"/>
    <mergeCell ref="J2:J3"/>
    <mergeCell ref="K2:N2"/>
    <mergeCell ref="B2:B3"/>
    <mergeCell ref="D2:D3"/>
    <mergeCell ref="E2:E3"/>
    <mergeCell ref="F2:F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Василий Орлов</cp:lastModifiedBy>
  <cp:lastPrinted>2019-01-11T13:53:49Z</cp:lastPrinted>
  <dcterms:created xsi:type="dcterms:W3CDTF">2014-01-22T15:24:14Z</dcterms:created>
  <dcterms:modified xsi:type="dcterms:W3CDTF">2023-01-12T11:12:05Z</dcterms:modified>
  <cp:category/>
  <cp:version/>
  <cp:contentType/>
  <cp:contentStatus/>
</cp:coreProperties>
</file>