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<sst xmlns="http://schemas.openxmlformats.org/spreadsheetml/2006/main" count="200" uniqueCount="132">
  <si>
    <t>Псковская</t>
  </si>
  <si>
    <t>Стартовый лист</t>
  </si>
  <si>
    <t>Регион</t>
  </si>
  <si>
    <t>№</t>
  </si>
  <si>
    <t>КЛАССИКА</t>
  </si>
  <si>
    <t>БЛИЦ</t>
  </si>
  <si>
    <t>РАПИД</t>
  </si>
  <si>
    <t>Коми</t>
  </si>
  <si>
    <t>ФИО</t>
  </si>
  <si>
    <t>Карелия</t>
  </si>
  <si>
    <t>Новгородская</t>
  </si>
  <si>
    <t>Вологодская</t>
  </si>
  <si>
    <t>ЛО</t>
  </si>
  <si>
    <t>Счетчиков Владимир Михайлович</t>
  </si>
  <si>
    <t>Балакин Вадим Андреевич</t>
  </si>
  <si>
    <t>Жихарев Валерий Федорович</t>
  </si>
  <si>
    <t>Полевой Владимир Степанович</t>
  </si>
  <si>
    <t>Столяров Сергей Владимирович</t>
  </si>
  <si>
    <t>Ярина Нина Егоровна</t>
  </si>
  <si>
    <t>Винорокова Лариса Анатольевна</t>
  </si>
  <si>
    <t>Осмольный Владимир Иванович</t>
  </si>
  <si>
    <t>Name</t>
  </si>
  <si>
    <t>ID</t>
  </si>
  <si>
    <t xml:space="preserve">Рожд.   </t>
  </si>
  <si>
    <t>Пол</t>
  </si>
  <si>
    <t>M</t>
  </si>
  <si>
    <t>М</t>
  </si>
  <si>
    <t>08-11-1953</t>
  </si>
  <si>
    <t>Polevoi, Vladimir</t>
  </si>
  <si>
    <t>20-11-1951</t>
  </si>
  <si>
    <t>Balakin, Vadim</t>
  </si>
  <si>
    <t>Mishuchkov, Nikolai M.</t>
  </si>
  <si>
    <t>28-02-1946</t>
  </si>
  <si>
    <t>Schetchikov, Vladimir</t>
  </si>
  <si>
    <t>20-06-1947</t>
  </si>
  <si>
    <t>Zhikharev, Valeriy</t>
  </si>
  <si>
    <t>05-05-1948</t>
  </si>
  <si>
    <t>Исаков Андрей Анатольевич</t>
  </si>
  <si>
    <t>Isakov, Andrey</t>
  </si>
  <si>
    <t>Osmolny, Vladimir I.</t>
  </si>
  <si>
    <t>25-04-1955</t>
  </si>
  <si>
    <t>Игнатьев Виктор Александрович</t>
  </si>
  <si>
    <t>Poklonskiy, Nikolay</t>
  </si>
  <si>
    <t>Поклонский Николай Михайлович</t>
  </si>
  <si>
    <t>Puzyrevsky, Boris M.</t>
  </si>
  <si>
    <t>22-01-1949</t>
  </si>
  <si>
    <t>Пузыревский Борис Михайлович</t>
  </si>
  <si>
    <t>Stolyarov, Sergey V.</t>
  </si>
  <si>
    <t>18-11-1954</t>
  </si>
  <si>
    <t>Yarina, Nina</t>
  </si>
  <si>
    <t>14-07-1957</t>
  </si>
  <si>
    <t>Ignatyev, Viktor</t>
  </si>
  <si>
    <t>05-04-1954</t>
  </si>
  <si>
    <t>Рочева Любовь Петровна</t>
  </si>
  <si>
    <t>Rocheva, Lyubov</t>
  </si>
  <si>
    <t>Savolainen, Lev P.</t>
  </si>
  <si>
    <t>22-04-1948</t>
  </si>
  <si>
    <t>Саволайнен Лев Петрович</t>
  </si>
  <si>
    <t>Мишучков Николай Михайлович</t>
  </si>
  <si>
    <t>Шин Роберт Трофимович</t>
  </si>
  <si>
    <t>21-12-1959</t>
  </si>
  <si>
    <t>Andreev, Vladislav A.</t>
  </si>
  <si>
    <t>Андреев Владислав Алексеевич</t>
  </si>
  <si>
    <t>05-04-1959</t>
  </si>
  <si>
    <t>25-11-1954</t>
  </si>
  <si>
    <t>Зырянов Леонид Афанасьевич</t>
  </si>
  <si>
    <t>30-11-1939</t>
  </si>
  <si>
    <t>Dyatkinskii, Andrey</t>
  </si>
  <si>
    <t>15-08-1960</t>
  </si>
  <si>
    <t>Мурманская</t>
  </si>
  <si>
    <t>Дяткинский Андрей Анатольевич</t>
  </si>
  <si>
    <t>Гулик Константин Викторович</t>
  </si>
  <si>
    <t>Gulik, Konstantin</t>
  </si>
  <si>
    <t>05-08-1959</t>
  </si>
  <si>
    <t>Архангельская</t>
  </si>
  <si>
    <t>Ночовный Владимир Николаевич</t>
  </si>
  <si>
    <t>08-03-1959</t>
  </si>
  <si>
    <t>Ж</t>
  </si>
  <si>
    <t>Nochovniy, Vladimir</t>
  </si>
  <si>
    <t>Напалков Владимир Александрович</t>
  </si>
  <si>
    <t>12-12-1960</t>
  </si>
  <si>
    <t>Napalkov, Vladimir</t>
  </si>
  <si>
    <t>Насонов Вадим Альбертович</t>
  </si>
  <si>
    <t>Nasonov, Vadim A.</t>
  </si>
  <si>
    <t>Chelpanova, Tatyana</t>
  </si>
  <si>
    <t>Челпанова Татьяна Юрьевна</t>
  </si>
  <si>
    <t>1950</t>
  </si>
  <si>
    <t>Vinorokova, Larisa</t>
  </si>
  <si>
    <t>Zyrjanow, Leonid</t>
  </si>
  <si>
    <t>Vasilew, Peter</t>
  </si>
  <si>
    <t>Васильев Петр Николаевич</t>
  </si>
  <si>
    <t>RUS</t>
  </si>
  <si>
    <t>RTG</t>
  </si>
  <si>
    <t>RPD</t>
  </si>
  <si>
    <t>BLZ</t>
  </si>
  <si>
    <t>Sergeev, Alexey B.</t>
  </si>
  <si>
    <t>Сергеев Алексей Борисович</t>
  </si>
  <si>
    <t>Возраст</t>
  </si>
  <si>
    <t>Скуленков Николай Михайлович</t>
  </si>
  <si>
    <t>Skulenkov, Nikolay</t>
  </si>
  <si>
    <t>Морозов Михаил Васильевич</t>
  </si>
  <si>
    <t>Morozov, Mikhail Vas.</t>
  </si>
  <si>
    <t>Иванов Михаил Иванович</t>
  </si>
  <si>
    <t>Ivanov, Mikhail I.</t>
  </si>
  <si>
    <t>19-05-1951</t>
  </si>
  <si>
    <t>Shin, Robert</t>
  </si>
  <si>
    <t>12-05-1963</t>
  </si>
  <si>
    <t>18-07-1950</t>
  </si>
  <si>
    <t>26-02-1949</t>
  </si>
  <si>
    <t>15-11-1960</t>
  </si>
  <si>
    <t>11-03-1949</t>
  </si>
  <si>
    <t>30-12-1959</t>
  </si>
  <si>
    <t>20-10-1961</t>
  </si>
  <si>
    <t>20-08-1954</t>
  </si>
  <si>
    <t>Митрофанова Ольга Ивановна</t>
  </si>
  <si>
    <t>Mitrofanova Olga</t>
  </si>
  <si>
    <t>1966</t>
  </si>
  <si>
    <t>Русов Валерий Васильевич</t>
  </si>
  <si>
    <t>Rusov, Valery</t>
  </si>
  <si>
    <t>28-01-1963</t>
  </si>
  <si>
    <t>Нилов Владимир Алексеевич</t>
  </si>
  <si>
    <t>Nilov, Vladimir A.</t>
  </si>
  <si>
    <t>08-10-1948</t>
  </si>
  <si>
    <t>Шумов Владимир Владимирович</t>
  </si>
  <si>
    <t>03-05-1956</t>
  </si>
  <si>
    <t>Shumov, Vladimir</t>
  </si>
  <si>
    <t>Шальнова Елена Алексеевна</t>
  </si>
  <si>
    <t>1954</t>
  </si>
  <si>
    <t>Shalnova, Elena</t>
  </si>
  <si>
    <t>Пирогов Вячеслав Витальевич</t>
  </si>
  <si>
    <t>19-12-1963</t>
  </si>
  <si>
    <t>Pirogov, Vyatchslav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</si>
</sst>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0"/>
  <sheetViews>
    <sheetView tabSelected="1" zoomScale="80" zoomScaleNormal="80" zoomScalePageLayoutView="0" workbookViewId="0" topLeftCell="A1">
      <selection activeCell="S27" sqref="S27"/>
    </sheetView>
  </sheetViews>
  <sheetFormatPr defaultColWidth="9.140625" defaultRowHeight="15"/>
  <cols>
    <col min="1" max="1" width="0.71875" style="0" customWidth="1"/>
    <col min="2" max="2" width="4.140625" style="2" customWidth="1"/>
    <col min="3" max="3" width="37.8515625" style="22" customWidth="1"/>
    <col min="4" max="4" width="27.8515625" style="22" customWidth="1"/>
    <col min="5" max="6" width="10.57421875" style="4" customWidth="1"/>
    <col min="7" max="7" width="12.8515625" style="4" customWidth="1"/>
    <col min="8" max="8" width="6.140625" style="4" customWidth="1"/>
    <col min="9" max="9" width="9.57421875" style="4" customWidth="1"/>
    <col min="10" max="10" width="16.00390625" style="4" customWidth="1"/>
    <col min="11" max="12" width="5.28125" style="4" customWidth="1"/>
    <col min="13" max="14" width="7.140625" style="4" customWidth="1"/>
    <col min="15" max="16" width="5.28125" style="4" customWidth="1"/>
    <col min="17" max="18" width="7.140625" style="4" customWidth="1"/>
    <col min="19" max="20" width="5.28125" style="4" customWidth="1"/>
    <col min="21" max="22" width="7.140625" style="4" customWidth="1"/>
    <col min="23" max="23" width="9.140625" style="0" customWidth="1"/>
  </cols>
  <sheetData>
    <row r="1" spans="2:22" ht="21.75" thickBot="1"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</row>
    <row r="2" spans="2:22" ht="15">
      <c r="B2" s="33" t="s">
        <v>3</v>
      </c>
      <c r="C2" s="29" t="s">
        <v>8</v>
      </c>
      <c r="D2" s="29" t="s">
        <v>21</v>
      </c>
      <c r="E2" s="29" t="s">
        <v>22</v>
      </c>
      <c r="F2" s="29" t="s">
        <v>91</v>
      </c>
      <c r="G2" s="29" t="s">
        <v>23</v>
      </c>
      <c r="H2" s="29" t="s">
        <v>24</v>
      </c>
      <c r="I2" s="29" t="s">
        <v>97</v>
      </c>
      <c r="J2" s="27" t="s">
        <v>2</v>
      </c>
      <c r="K2" s="24" t="s">
        <v>5</v>
      </c>
      <c r="L2" s="31"/>
      <c r="M2" s="31"/>
      <c r="N2" s="32"/>
      <c r="O2" s="24" t="s">
        <v>6</v>
      </c>
      <c r="P2" s="31"/>
      <c r="Q2" s="31"/>
      <c r="R2" s="32"/>
      <c r="S2" s="24" t="s">
        <v>4</v>
      </c>
      <c r="T2" s="31"/>
      <c r="U2" s="31"/>
      <c r="V2" s="32"/>
    </row>
    <row r="3" spans="2:22" ht="15.75" thickBot="1">
      <c r="B3" s="34"/>
      <c r="C3" s="30"/>
      <c r="D3" s="30"/>
      <c r="E3" s="30"/>
      <c r="F3" s="30"/>
      <c r="G3" s="30"/>
      <c r="H3" s="30"/>
      <c r="I3" s="30"/>
      <c r="J3" s="28"/>
      <c r="K3" s="10" t="s">
        <v>26</v>
      </c>
      <c r="L3" s="11" t="s">
        <v>77</v>
      </c>
      <c r="M3" s="11" t="s">
        <v>94</v>
      </c>
      <c r="N3" s="15" t="s">
        <v>91</v>
      </c>
      <c r="O3" s="10" t="s">
        <v>26</v>
      </c>
      <c r="P3" s="11" t="s">
        <v>77</v>
      </c>
      <c r="Q3" s="11" t="s">
        <v>93</v>
      </c>
      <c r="R3" s="15" t="s">
        <v>91</v>
      </c>
      <c r="S3" s="10" t="s">
        <v>26</v>
      </c>
      <c r="T3" s="11" t="s">
        <v>77</v>
      </c>
      <c r="U3" s="11" t="s">
        <v>92</v>
      </c>
      <c r="V3" s="15" t="s">
        <v>91</v>
      </c>
    </row>
    <row r="4" spans="2:22" ht="15">
      <c r="B4" s="38">
        <v>1</v>
      </c>
      <c r="C4" s="39" t="s">
        <v>62</v>
      </c>
      <c r="D4" s="40" t="s">
        <v>61</v>
      </c>
      <c r="E4" s="41">
        <v>4136233</v>
      </c>
      <c r="F4" s="41">
        <v>135585</v>
      </c>
      <c r="G4" s="42" t="s">
        <v>60</v>
      </c>
      <c r="H4" s="42" t="s">
        <v>26</v>
      </c>
      <c r="I4" s="43">
        <f>2023-1959</f>
        <v>64</v>
      </c>
      <c r="J4" s="44" t="s">
        <v>12</v>
      </c>
      <c r="K4" s="38">
        <v>1</v>
      </c>
      <c r="L4" s="41"/>
      <c r="M4" s="41">
        <v>2247</v>
      </c>
      <c r="N4" s="45">
        <v>2215</v>
      </c>
      <c r="O4" s="38">
        <v>1</v>
      </c>
      <c r="P4" s="41"/>
      <c r="Q4" s="41">
        <v>2276</v>
      </c>
      <c r="R4" s="45">
        <v>2251</v>
      </c>
      <c r="S4" s="38">
        <v>0</v>
      </c>
      <c r="T4" s="41"/>
      <c r="U4" s="41"/>
      <c r="V4" s="45"/>
    </row>
    <row r="5" spans="2:22" s="23" customFormat="1" ht="15">
      <c r="B5" s="7">
        <f>B4+1</f>
        <v>2</v>
      </c>
      <c r="C5" s="16" t="s">
        <v>14</v>
      </c>
      <c r="D5" s="16" t="s">
        <v>30</v>
      </c>
      <c r="E5" s="3">
        <v>24100641</v>
      </c>
      <c r="F5" s="3">
        <v>3939</v>
      </c>
      <c r="G5" s="6" t="s">
        <v>27</v>
      </c>
      <c r="H5" s="6" t="s">
        <v>25</v>
      </c>
      <c r="I5" s="12">
        <f>2023-1953</f>
        <v>70</v>
      </c>
      <c r="J5" s="8" t="s">
        <v>12</v>
      </c>
      <c r="K5" s="7">
        <v>0</v>
      </c>
      <c r="L5" s="3"/>
      <c r="M5" s="3"/>
      <c r="N5" s="9"/>
      <c r="O5" s="7">
        <v>0</v>
      </c>
      <c r="P5" s="3"/>
      <c r="Q5" s="3"/>
      <c r="R5" s="9"/>
      <c r="S5" s="7">
        <v>1</v>
      </c>
      <c r="T5" s="3"/>
      <c r="U5" s="3">
        <v>2034</v>
      </c>
      <c r="V5" s="9">
        <v>2022</v>
      </c>
    </row>
    <row r="6" spans="2:22" s="23" customFormat="1" ht="15">
      <c r="B6" s="7">
        <f aca="true" t="shared" si="0" ref="B6:B36">B5+1</f>
        <v>3</v>
      </c>
      <c r="C6" s="16" t="s">
        <v>90</v>
      </c>
      <c r="D6" s="36" t="s">
        <v>89</v>
      </c>
      <c r="E6" s="3">
        <v>24141224</v>
      </c>
      <c r="F6" s="3">
        <v>26579</v>
      </c>
      <c r="G6" s="6" t="s">
        <v>108</v>
      </c>
      <c r="H6" s="6" t="s">
        <v>26</v>
      </c>
      <c r="I6" s="12">
        <f>2023-1949</f>
        <v>74</v>
      </c>
      <c r="J6" s="8" t="s">
        <v>7</v>
      </c>
      <c r="K6" s="7">
        <v>1</v>
      </c>
      <c r="L6" s="3"/>
      <c r="M6" s="3">
        <v>1856</v>
      </c>
      <c r="N6" s="9">
        <v>1464</v>
      </c>
      <c r="O6" s="7">
        <v>1</v>
      </c>
      <c r="P6" s="3"/>
      <c r="Q6" s="3">
        <v>1805</v>
      </c>
      <c r="R6" s="9">
        <v>1680</v>
      </c>
      <c r="S6" s="7">
        <v>1</v>
      </c>
      <c r="T6" s="3"/>
      <c r="U6" s="3">
        <v>1896</v>
      </c>
      <c r="V6" s="9">
        <v>1735</v>
      </c>
    </row>
    <row r="7" spans="2:22" s="23" customFormat="1" ht="15">
      <c r="B7" s="7">
        <f t="shared" si="0"/>
        <v>4</v>
      </c>
      <c r="C7" s="16" t="s">
        <v>19</v>
      </c>
      <c r="D7" s="36" t="s">
        <v>87</v>
      </c>
      <c r="E7" s="3">
        <v>44177518</v>
      </c>
      <c r="F7" s="3">
        <v>15187</v>
      </c>
      <c r="G7" s="6" t="s">
        <v>86</v>
      </c>
      <c r="H7" s="6" t="s">
        <v>77</v>
      </c>
      <c r="I7" s="12">
        <f>2023-1950</f>
        <v>73</v>
      </c>
      <c r="J7" s="8" t="s">
        <v>9</v>
      </c>
      <c r="K7" s="7"/>
      <c r="L7" s="3">
        <v>0</v>
      </c>
      <c r="M7" s="3"/>
      <c r="N7" s="9"/>
      <c r="O7" s="7"/>
      <c r="P7" s="3">
        <v>0</v>
      </c>
      <c r="Q7" s="3"/>
      <c r="R7" s="9"/>
      <c r="S7" s="7"/>
      <c r="T7" s="3">
        <v>1</v>
      </c>
      <c r="U7" s="3">
        <v>1158</v>
      </c>
      <c r="V7" s="9">
        <v>1115</v>
      </c>
    </row>
    <row r="8" spans="2:22" s="23" customFormat="1" ht="15">
      <c r="B8" s="7">
        <f t="shared" si="0"/>
        <v>5</v>
      </c>
      <c r="C8" s="16" t="s">
        <v>71</v>
      </c>
      <c r="D8" s="16" t="s">
        <v>72</v>
      </c>
      <c r="E8" s="3">
        <v>34215468</v>
      </c>
      <c r="F8" s="3">
        <v>124495</v>
      </c>
      <c r="G8" s="6" t="s">
        <v>73</v>
      </c>
      <c r="H8" s="6" t="s">
        <v>25</v>
      </c>
      <c r="I8" s="12">
        <f>2023-1959</f>
        <v>64</v>
      </c>
      <c r="J8" s="8" t="s">
        <v>69</v>
      </c>
      <c r="K8" s="7">
        <v>1</v>
      </c>
      <c r="L8" s="3"/>
      <c r="M8" s="3">
        <v>1686</v>
      </c>
      <c r="N8" s="9">
        <v>1634</v>
      </c>
      <c r="O8" s="7">
        <v>1</v>
      </c>
      <c r="P8" s="3"/>
      <c r="Q8" s="3">
        <v>1620</v>
      </c>
      <c r="R8" s="9">
        <v>1606</v>
      </c>
      <c r="S8" s="7">
        <v>0</v>
      </c>
      <c r="T8" s="3"/>
      <c r="U8" s="3"/>
      <c r="V8" s="9"/>
    </row>
    <row r="9" spans="2:22" s="23" customFormat="1" ht="15">
      <c r="B9" s="7">
        <f t="shared" si="0"/>
        <v>6</v>
      </c>
      <c r="C9" s="16" t="s">
        <v>70</v>
      </c>
      <c r="D9" s="16" t="s">
        <v>67</v>
      </c>
      <c r="E9" s="3">
        <v>34468196</v>
      </c>
      <c r="F9" s="3">
        <v>155482</v>
      </c>
      <c r="G9" s="6" t="s">
        <v>68</v>
      </c>
      <c r="H9" s="6" t="s">
        <v>25</v>
      </c>
      <c r="I9" s="12">
        <f>2023-1960</f>
        <v>63</v>
      </c>
      <c r="J9" s="8" t="s">
        <v>69</v>
      </c>
      <c r="K9" s="7">
        <v>0</v>
      </c>
      <c r="L9" s="3"/>
      <c r="M9" s="3"/>
      <c r="N9" s="9"/>
      <c r="O9" s="7">
        <v>0</v>
      </c>
      <c r="P9" s="3"/>
      <c r="Q9" s="3"/>
      <c r="R9" s="9"/>
      <c r="S9" s="7">
        <v>1</v>
      </c>
      <c r="T9" s="3"/>
      <c r="U9" s="3">
        <v>1655</v>
      </c>
      <c r="V9" s="9">
        <v>1674</v>
      </c>
    </row>
    <row r="10" spans="2:22" s="23" customFormat="1" ht="15">
      <c r="B10" s="7">
        <f t="shared" si="0"/>
        <v>7</v>
      </c>
      <c r="C10" s="16" t="s">
        <v>15</v>
      </c>
      <c r="D10" s="16" t="s">
        <v>35</v>
      </c>
      <c r="E10" s="3">
        <v>4161920</v>
      </c>
      <c r="F10" s="3">
        <v>16722</v>
      </c>
      <c r="G10" s="6" t="s">
        <v>36</v>
      </c>
      <c r="H10" s="6" t="s">
        <v>25</v>
      </c>
      <c r="I10" s="12">
        <f>2023-1948</f>
        <v>75</v>
      </c>
      <c r="J10" s="8" t="s">
        <v>0</v>
      </c>
      <c r="K10" s="7">
        <v>1</v>
      </c>
      <c r="L10" s="3"/>
      <c r="M10" s="3">
        <v>2023</v>
      </c>
      <c r="N10" s="9">
        <v>2010</v>
      </c>
      <c r="O10" s="7">
        <v>1</v>
      </c>
      <c r="P10" s="3"/>
      <c r="Q10" s="3">
        <v>2087</v>
      </c>
      <c r="R10" s="9">
        <v>2060</v>
      </c>
      <c r="S10" s="7">
        <v>1</v>
      </c>
      <c r="T10" s="3"/>
      <c r="U10" s="3">
        <v>2100</v>
      </c>
      <c r="V10" s="9">
        <v>2072</v>
      </c>
    </row>
    <row r="11" spans="2:22" s="23" customFormat="1" ht="15">
      <c r="B11" s="7">
        <f t="shared" si="0"/>
        <v>8</v>
      </c>
      <c r="C11" s="16" t="s">
        <v>65</v>
      </c>
      <c r="D11" s="36" t="s">
        <v>88</v>
      </c>
      <c r="E11" s="3">
        <v>24141240</v>
      </c>
      <c r="F11" s="3">
        <v>26601</v>
      </c>
      <c r="G11" s="6" t="s">
        <v>66</v>
      </c>
      <c r="H11" s="6" t="s">
        <v>26</v>
      </c>
      <c r="I11" s="12">
        <f>2023-1939</f>
        <v>84</v>
      </c>
      <c r="J11" s="8" t="s">
        <v>7</v>
      </c>
      <c r="K11" s="7">
        <v>1</v>
      </c>
      <c r="L11" s="3"/>
      <c r="M11" s="3">
        <v>1924</v>
      </c>
      <c r="N11" s="9">
        <v>1870</v>
      </c>
      <c r="O11" s="7">
        <v>1</v>
      </c>
      <c r="P11" s="3"/>
      <c r="Q11" s="3">
        <v>1829</v>
      </c>
      <c r="R11" s="9">
        <v>1866</v>
      </c>
      <c r="S11" s="7">
        <v>1</v>
      </c>
      <c r="T11" s="3"/>
      <c r="U11" s="3">
        <v>1855</v>
      </c>
      <c r="V11" s="9">
        <v>1786</v>
      </c>
    </row>
    <row r="12" spans="2:22" s="23" customFormat="1" ht="15">
      <c r="B12" s="7">
        <f t="shared" si="0"/>
        <v>9</v>
      </c>
      <c r="C12" s="16" t="s">
        <v>102</v>
      </c>
      <c r="D12" s="36" t="s">
        <v>103</v>
      </c>
      <c r="E12" s="3">
        <v>4129415</v>
      </c>
      <c r="F12" s="3">
        <v>408434</v>
      </c>
      <c r="G12" s="6" t="s">
        <v>111</v>
      </c>
      <c r="H12" s="6" t="s">
        <v>26</v>
      </c>
      <c r="I12" s="12">
        <f>2023-1959</f>
        <v>64</v>
      </c>
      <c r="J12" s="8" t="s">
        <v>12</v>
      </c>
      <c r="K12" s="7">
        <v>1</v>
      </c>
      <c r="L12" s="3"/>
      <c r="M12" s="3">
        <v>2182</v>
      </c>
      <c r="N12" s="9">
        <v>2063</v>
      </c>
      <c r="O12" s="7">
        <v>1</v>
      </c>
      <c r="P12" s="3"/>
      <c r="Q12" s="3">
        <v>2080</v>
      </c>
      <c r="R12" s="9">
        <v>2006</v>
      </c>
      <c r="S12" s="7">
        <v>0</v>
      </c>
      <c r="T12" s="3"/>
      <c r="U12" s="3"/>
      <c r="V12" s="9"/>
    </row>
    <row r="13" spans="2:22" s="23" customFormat="1" ht="15">
      <c r="B13" s="7">
        <f t="shared" si="0"/>
        <v>10</v>
      </c>
      <c r="C13" s="16" t="s">
        <v>41</v>
      </c>
      <c r="D13" s="16" t="s">
        <v>51</v>
      </c>
      <c r="E13" s="3">
        <v>24182915</v>
      </c>
      <c r="F13" s="3">
        <v>8529</v>
      </c>
      <c r="G13" s="6" t="s">
        <v>52</v>
      </c>
      <c r="H13" s="6" t="s">
        <v>26</v>
      </c>
      <c r="I13" s="12">
        <f>2023-1954</f>
        <v>69</v>
      </c>
      <c r="J13" s="8" t="s">
        <v>10</v>
      </c>
      <c r="K13" s="7">
        <v>1</v>
      </c>
      <c r="L13" s="3"/>
      <c r="M13" s="3">
        <v>1970</v>
      </c>
      <c r="N13" s="9">
        <v>1943</v>
      </c>
      <c r="O13" s="7">
        <v>1</v>
      </c>
      <c r="P13" s="3"/>
      <c r="Q13" s="3">
        <v>2014</v>
      </c>
      <c r="R13" s="9">
        <v>1942</v>
      </c>
      <c r="S13" s="7">
        <v>1</v>
      </c>
      <c r="T13" s="3"/>
      <c r="U13" s="3">
        <v>2116</v>
      </c>
      <c r="V13" s="9">
        <v>2090</v>
      </c>
    </row>
    <row r="14" spans="2:22" s="23" customFormat="1" ht="15">
      <c r="B14" s="7">
        <f>B13+1</f>
        <v>11</v>
      </c>
      <c r="C14" s="16" t="s">
        <v>37</v>
      </c>
      <c r="D14" s="36" t="s">
        <v>38</v>
      </c>
      <c r="E14" s="3">
        <v>4151003</v>
      </c>
      <c r="F14" s="3">
        <v>16716</v>
      </c>
      <c r="G14" s="6" t="s">
        <v>63</v>
      </c>
      <c r="H14" s="6" t="s">
        <v>26</v>
      </c>
      <c r="I14" s="12">
        <f>2023-1959</f>
        <v>64</v>
      </c>
      <c r="J14" s="8" t="s">
        <v>7</v>
      </c>
      <c r="K14" s="7">
        <v>1</v>
      </c>
      <c r="L14" s="3"/>
      <c r="M14" s="3">
        <v>2075</v>
      </c>
      <c r="N14" s="9">
        <v>1972</v>
      </c>
      <c r="O14" s="7">
        <v>1</v>
      </c>
      <c r="P14" s="3"/>
      <c r="Q14" s="3">
        <v>2142</v>
      </c>
      <c r="R14" s="9">
        <v>1973</v>
      </c>
      <c r="S14" s="7">
        <v>1</v>
      </c>
      <c r="T14" s="3"/>
      <c r="U14" s="3">
        <v>2170</v>
      </c>
      <c r="V14" s="9">
        <v>2138</v>
      </c>
    </row>
    <row r="15" spans="2:22" s="23" customFormat="1" ht="15">
      <c r="B15" s="7">
        <f>B14+1</f>
        <v>12</v>
      </c>
      <c r="C15" s="16" t="s">
        <v>114</v>
      </c>
      <c r="D15" s="16" t="s">
        <v>115</v>
      </c>
      <c r="E15" s="3">
        <v>55815324</v>
      </c>
      <c r="F15" s="3">
        <v>502869</v>
      </c>
      <c r="G15" s="6" t="s">
        <v>116</v>
      </c>
      <c r="H15" s="6" t="s">
        <v>77</v>
      </c>
      <c r="I15" s="12">
        <f>2023-1966</f>
        <v>57</v>
      </c>
      <c r="J15" s="8" t="s">
        <v>11</v>
      </c>
      <c r="K15" s="7"/>
      <c r="L15" s="3">
        <v>0</v>
      </c>
      <c r="M15" s="3"/>
      <c r="N15" s="9"/>
      <c r="O15" s="7"/>
      <c r="P15" s="3">
        <v>1</v>
      </c>
      <c r="Q15" s="3">
        <v>1327</v>
      </c>
      <c r="R15" s="9">
        <v>1275</v>
      </c>
      <c r="S15" s="7"/>
      <c r="T15" s="3">
        <v>1</v>
      </c>
      <c r="U15" s="3">
        <v>1397</v>
      </c>
      <c r="V15" s="9">
        <v>1321</v>
      </c>
    </row>
    <row r="16" spans="2:22" s="23" customFormat="1" ht="15">
      <c r="B16" s="7">
        <f>B15+1</f>
        <v>13</v>
      </c>
      <c r="C16" s="16" t="s">
        <v>58</v>
      </c>
      <c r="D16" s="16" t="s">
        <v>31</v>
      </c>
      <c r="E16" s="3">
        <v>4102401</v>
      </c>
      <c r="F16" s="3">
        <v>139</v>
      </c>
      <c r="G16" s="6" t="s">
        <v>32</v>
      </c>
      <c r="H16" s="6" t="s">
        <v>25</v>
      </c>
      <c r="I16" s="12">
        <f>2023-1946</f>
        <v>77</v>
      </c>
      <c r="J16" s="8" t="s">
        <v>12</v>
      </c>
      <c r="K16" s="7">
        <v>1</v>
      </c>
      <c r="L16" s="3"/>
      <c r="M16" s="3">
        <v>2118</v>
      </c>
      <c r="N16" s="9">
        <v>2032</v>
      </c>
      <c r="O16" s="7">
        <v>1</v>
      </c>
      <c r="P16" s="3"/>
      <c r="Q16" s="3">
        <v>2188</v>
      </c>
      <c r="R16" s="9">
        <v>2108</v>
      </c>
      <c r="S16" s="7">
        <v>1</v>
      </c>
      <c r="T16" s="3"/>
      <c r="U16" s="3">
        <v>2249</v>
      </c>
      <c r="V16" s="9">
        <v>2211</v>
      </c>
    </row>
    <row r="17" spans="2:22" s="23" customFormat="1" ht="15">
      <c r="B17" s="7">
        <f t="shared" si="0"/>
        <v>14</v>
      </c>
      <c r="C17" s="16" t="s">
        <v>100</v>
      </c>
      <c r="D17" s="36" t="s">
        <v>101</v>
      </c>
      <c r="E17" s="3">
        <v>34460446</v>
      </c>
      <c r="F17" s="3">
        <v>37132</v>
      </c>
      <c r="G17" s="6" t="s">
        <v>112</v>
      </c>
      <c r="H17" s="6" t="s">
        <v>26</v>
      </c>
      <c r="I17" s="12">
        <f>2023-1961</f>
        <v>62</v>
      </c>
      <c r="J17" s="8" t="s">
        <v>12</v>
      </c>
      <c r="K17" s="7">
        <v>1</v>
      </c>
      <c r="L17" s="3"/>
      <c r="M17" s="3">
        <v>1576</v>
      </c>
      <c r="N17" s="9">
        <v>1496</v>
      </c>
      <c r="O17" s="7">
        <v>1</v>
      </c>
      <c r="P17" s="3"/>
      <c r="Q17" s="3">
        <v>1649</v>
      </c>
      <c r="R17" s="9">
        <v>1609</v>
      </c>
      <c r="S17" s="7">
        <v>1</v>
      </c>
      <c r="T17" s="3"/>
      <c r="U17" s="3">
        <v>1538</v>
      </c>
      <c r="V17" s="9">
        <v>1597</v>
      </c>
    </row>
    <row r="18" spans="2:22" s="23" customFormat="1" ht="15">
      <c r="B18" s="7">
        <f t="shared" si="0"/>
        <v>15</v>
      </c>
      <c r="C18" s="16" t="s">
        <v>79</v>
      </c>
      <c r="D18" s="16" t="s">
        <v>81</v>
      </c>
      <c r="E18" s="3">
        <v>4149424</v>
      </c>
      <c r="F18" s="3">
        <v>10120</v>
      </c>
      <c r="G18" s="6" t="s">
        <v>80</v>
      </c>
      <c r="H18" s="6" t="s">
        <v>26</v>
      </c>
      <c r="I18" s="12">
        <f>2023-1960</f>
        <v>63</v>
      </c>
      <c r="J18" s="8" t="s">
        <v>11</v>
      </c>
      <c r="K18" s="7">
        <v>1</v>
      </c>
      <c r="L18" s="3"/>
      <c r="M18" s="3">
        <v>1938</v>
      </c>
      <c r="N18" s="9">
        <v>1816</v>
      </c>
      <c r="O18" s="7">
        <v>1</v>
      </c>
      <c r="P18" s="3"/>
      <c r="Q18" s="3">
        <v>1965</v>
      </c>
      <c r="R18" s="9">
        <v>1909</v>
      </c>
      <c r="S18" s="7">
        <v>1</v>
      </c>
      <c r="T18" s="3"/>
      <c r="U18" s="3">
        <v>1951</v>
      </c>
      <c r="V18" s="9">
        <v>1963</v>
      </c>
    </row>
    <row r="19" spans="2:22" s="23" customFormat="1" ht="15">
      <c r="B19" s="7">
        <f t="shared" si="0"/>
        <v>16</v>
      </c>
      <c r="C19" s="16" t="s">
        <v>82</v>
      </c>
      <c r="D19" s="16" t="s">
        <v>83</v>
      </c>
      <c r="E19" s="3">
        <v>24132640</v>
      </c>
      <c r="F19" s="3">
        <v>10125</v>
      </c>
      <c r="G19" s="6" t="s">
        <v>106</v>
      </c>
      <c r="H19" s="6" t="s">
        <v>26</v>
      </c>
      <c r="I19" s="12">
        <f>2023-1963</f>
        <v>60</v>
      </c>
      <c r="J19" s="8" t="s">
        <v>9</v>
      </c>
      <c r="K19" s="7">
        <v>1</v>
      </c>
      <c r="L19" s="3"/>
      <c r="M19" s="3">
        <v>1903</v>
      </c>
      <c r="N19" s="9">
        <v>1833</v>
      </c>
      <c r="O19" s="7">
        <v>1</v>
      </c>
      <c r="P19" s="3"/>
      <c r="Q19" s="3">
        <v>1787</v>
      </c>
      <c r="R19" s="9">
        <v>1772</v>
      </c>
      <c r="S19" s="7">
        <v>1</v>
      </c>
      <c r="T19" s="3"/>
      <c r="U19" s="3">
        <v>1669</v>
      </c>
      <c r="V19" s="9">
        <v>1645</v>
      </c>
    </row>
    <row r="20" spans="2:22" s="23" customFormat="1" ht="15">
      <c r="B20" s="7">
        <f t="shared" si="0"/>
        <v>17</v>
      </c>
      <c r="C20" s="16" t="s">
        <v>120</v>
      </c>
      <c r="D20" s="36" t="s">
        <v>121</v>
      </c>
      <c r="E20" s="3">
        <v>34181854</v>
      </c>
      <c r="F20" s="3">
        <v>15167</v>
      </c>
      <c r="G20" s="6" t="s">
        <v>122</v>
      </c>
      <c r="H20" s="6" t="s">
        <v>26</v>
      </c>
      <c r="I20" s="12">
        <f>2023-1948</f>
        <v>75</v>
      </c>
      <c r="J20" s="8" t="s">
        <v>9</v>
      </c>
      <c r="K20" s="7">
        <v>0</v>
      </c>
      <c r="L20" s="3"/>
      <c r="M20" s="3"/>
      <c r="N20" s="9"/>
      <c r="O20" s="7">
        <v>0</v>
      </c>
      <c r="P20" s="3"/>
      <c r="Q20" s="3"/>
      <c r="R20" s="9"/>
      <c r="S20" s="7">
        <v>1</v>
      </c>
      <c r="T20" s="3"/>
      <c r="U20" s="3">
        <v>1721</v>
      </c>
      <c r="V20" s="9">
        <v>1635</v>
      </c>
    </row>
    <row r="21" spans="2:22" s="23" customFormat="1" ht="15">
      <c r="B21" s="7">
        <f t="shared" si="0"/>
        <v>18</v>
      </c>
      <c r="C21" s="16" t="s">
        <v>75</v>
      </c>
      <c r="D21" s="36" t="s">
        <v>78</v>
      </c>
      <c r="E21" s="3">
        <v>24180815</v>
      </c>
      <c r="F21" s="3">
        <v>10271</v>
      </c>
      <c r="G21" s="6" t="s">
        <v>76</v>
      </c>
      <c r="H21" s="6" t="s">
        <v>25</v>
      </c>
      <c r="I21" s="12">
        <f>2023-1959</f>
        <v>64</v>
      </c>
      <c r="J21" s="8" t="s">
        <v>74</v>
      </c>
      <c r="K21" s="7">
        <v>1</v>
      </c>
      <c r="L21" s="3"/>
      <c r="M21" s="3">
        <v>1611</v>
      </c>
      <c r="N21" s="9">
        <v>1486</v>
      </c>
      <c r="O21" s="7">
        <v>1</v>
      </c>
      <c r="P21" s="3"/>
      <c r="Q21" s="3">
        <v>1808</v>
      </c>
      <c r="R21" s="9">
        <v>1597</v>
      </c>
      <c r="S21" s="7">
        <v>1</v>
      </c>
      <c r="T21" s="3"/>
      <c r="U21" s="3">
        <v>1880</v>
      </c>
      <c r="V21" s="9">
        <v>1648</v>
      </c>
    </row>
    <row r="22" spans="2:22" s="23" customFormat="1" ht="15">
      <c r="B22" s="7">
        <f t="shared" si="0"/>
        <v>19</v>
      </c>
      <c r="C22" s="16" t="s">
        <v>20</v>
      </c>
      <c r="D22" s="36" t="s">
        <v>39</v>
      </c>
      <c r="E22" s="3">
        <v>24137049</v>
      </c>
      <c r="F22" s="3">
        <v>10377</v>
      </c>
      <c r="G22" s="6" t="s">
        <v>40</v>
      </c>
      <c r="H22" s="6" t="s">
        <v>26</v>
      </c>
      <c r="I22" s="12">
        <f>2023-1955</f>
        <v>68</v>
      </c>
      <c r="J22" s="8" t="s">
        <v>9</v>
      </c>
      <c r="K22" s="7">
        <v>1</v>
      </c>
      <c r="L22" s="3"/>
      <c r="M22" s="3">
        <v>1985</v>
      </c>
      <c r="N22" s="9">
        <v>1899</v>
      </c>
      <c r="O22" s="7">
        <v>1</v>
      </c>
      <c r="P22" s="3"/>
      <c r="Q22" s="3">
        <v>1937</v>
      </c>
      <c r="R22" s="9">
        <v>1917</v>
      </c>
      <c r="S22" s="7">
        <v>0</v>
      </c>
      <c r="T22" s="3"/>
      <c r="U22" s="3"/>
      <c r="V22" s="9"/>
    </row>
    <row r="23" spans="2:22" s="23" customFormat="1" ht="15">
      <c r="B23" s="7">
        <f>B22+1</f>
        <v>20</v>
      </c>
      <c r="C23" s="16" t="s">
        <v>129</v>
      </c>
      <c r="D23" s="36" t="s">
        <v>131</v>
      </c>
      <c r="E23" s="3">
        <v>4138589</v>
      </c>
      <c r="F23" s="3">
        <v>2745</v>
      </c>
      <c r="G23" s="6" t="s">
        <v>130</v>
      </c>
      <c r="H23" s="6" t="s">
        <v>26</v>
      </c>
      <c r="I23" s="12">
        <f>2023-1963</f>
        <v>60</v>
      </c>
      <c r="J23" s="8" t="s">
        <v>10</v>
      </c>
      <c r="K23" s="7">
        <v>1</v>
      </c>
      <c r="L23" s="3"/>
      <c r="M23" s="3">
        <v>2289</v>
      </c>
      <c r="N23" s="9">
        <v>2289</v>
      </c>
      <c r="O23" s="7">
        <v>1</v>
      </c>
      <c r="P23" s="3"/>
      <c r="Q23" s="3">
        <v>2368</v>
      </c>
      <c r="R23" s="9">
        <v>2343</v>
      </c>
      <c r="S23" s="7">
        <v>0</v>
      </c>
      <c r="T23" s="3"/>
      <c r="U23" s="3"/>
      <c r="V23" s="9"/>
    </row>
    <row r="24" spans="2:22" s="23" customFormat="1" ht="15">
      <c r="B24" s="7">
        <f t="shared" si="0"/>
        <v>21</v>
      </c>
      <c r="C24" s="16" t="s">
        <v>43</v>
      </c>
      <c r="D24" s="36" t="s">
        <v>42</v>
      </c>
      <c r="E24" s="3">
        <v>34144606</v>
      </c>
      <c r="F24" s="3">
        <v>135588</v>
      </c>
      <c r="G24" s="6" t="s">
        <v>104</v>
      </c>
      <c r="H24" s="6" t="s">
        <v>25</v>
      </c>
      <c r="I24" s="12">
        <f>2023-1951</f>
        <v>72</v>
      </c>
      <c r="J24" s="8" t="s">
        <v>12</v>
      </c>
      <c r="K24" s="7">
        <v>1</v>
      </c>
      <c r="L24" s="3"/>
      <c r="M24" s="3">
        <v>1951</v>
      </c>
      <c r="N24" s="9">
        <v>1855</v>
      </c>
      <c r="O24" s="7">
        <v>1</v>
      </c>
      <c r="P24" s="3"/>
      <c r="Q24" s="3">
        <v>1819</v>
      </c>
      <c r="R24" s="9">
        <v>1664</v>
      </c>
      <c r="S24" s="7">
        <v>1</v>
      </c>
      <c r="T24" s="3"/>
      <c r="U24" s="3">
        <v>1669</v>
      </c>
      <c r="V24" s="9">
        <v>1619</v>
      </c>
    </row>
    <row r="25" spans="2:22" s="23" customFormat="1" ht="15">
      <c r="B25" s="7">
        <f>B24+1</f>
        <v>22</v>
      </c>
      <c r="C25" s="16" t="s">
        <v>16</v>
      </c>
      <c r="D25" s="36" t="s">
        <v>28</v>
      </c>
      <c r="E25" s="3">
        <v>4186591</v>
      </c>
      <c r="F25" s="3">
        <v>20776</v>
      </c>
      <c r="G25" s="6" t="s">
        <v>29</v>
      </c>
      <c r="H25" s="6" t="s">
        <v>25</v>
      </c>
      <c r="I25" s="12">
        <f>2023-1951</f>
        <v>72</v>
      </c>
      <c r="J25" s="8" t="s">
        <v>0</v>
      </c>
      <c r="K25" s="7">
        <v>1</v>
      </c>
      <c r="L25" s="3"/>
      <c r="M25" s="3">
        <v>1832</v>
      </c>
      <c r="N25" s="9">
        <v>1708</v>
      </c>
      <c r="O25" s="7">
        <v>1</v>
      </c>
      <c r="P25" s="3"/>
      <c r="Q25" s="3">
        <v>1782</v>
      </c>
      <c r="R25" s="9">
        <v>1679</v>
      </c>
      <c r="S25" s="7">
        <v>1</v>
      </c>
      <c r="T25" s="3"/>
      <c r="U25" s="3">
        <v>1852</v>
      </c>
      <c r="V25" s="9">
        <v>1867</v>
      </c>
    </row>
    <row r="26" spans="2:22" s="23" customFormat="1" ht="15">
      <c r="B26" s="7">
        <f t="shared" si="0"/>
        <v>23</v>
      </c>
      <c r="C26" s="16" t="s">
        <v>46</v>
      </c>
      <c r="D26" s="36" t="s">
        <v>44</v>
      </c>
      <c r="E26" s="3">
        <v>24138088</v>
      </c>
      <c r="F26" s="3">
        <v>15165</v>
      </c>
      <c r="G26" s="37" t="s">
        <v>45</v>
      </c>
      <c r="H26" s="6" t="s">
        <v>26</v>
      </c>
      <c r="I26" s="12">
        <f>2023-1949</f>
        <v>74</v>
      </c>
      <c r="J26" s="8" t="s">
        <v>9</v>
      </c>
      <c r="K26" s="7">
        <v>1</v>
      </c>
      <c r="L26" s="3"/>
      <c r="M26" s="3">
        <v>1842</v>
      </c>
      <c r="N26" s="9">
        <v>1778</v>
      </c>
      <c r="O26" s="7">
        <v>1</v>
      </c>
      <c r="P26" s="3"/>
      <c r="Q26" s="3">
        <v>1935</v>
      </c>
      <c r="R26" s="9">
        <v>1866</v>
      </c>
      <c r="S26" s="7">
        <v>1</v>
      </c>
      <c r="T26" s="3"/>
      <c r="U26" s="3">
        <v>1832</v>
      </c>
      <c r="V26" s="9">
        <v>1711</v>
      </c>
    </row>
    <row r="27" spans="2:22" s="23" customFormat="1" ht="15">
      <c r="B27" s="7">
        <f>B26+1</f>
        <v>24</v>
      </c>
      <c r="C27" s="16" t="s">
        <v>53</v>
      </c>
      <c r="D27" s="36" t="s">
        <v>54</v>
      </c>
      <c r="E27" s="3">
        <v>44128568</v>
      </c>
      <c r="F27" s="3">
        <v>26609</v>
      </c>
      <c r="G27" s="6" t="s">
        <v>64</v>
      </c>
      <c r="H27" s="6" t="s">
        <v>77</v>
      </c>
      <c r="I27" s="12">
        <f>2023-1954</f>
        <v>69</v>
      </c>
      <c r="J27" s="8" t="s">
        <v>7</v>
      </c>
      <c r="K27" s="7"/>
      <c r="L27" s="3">
        <v>1</v>
      </c>
      <c r="M27" s="3">
        <v>1419</v>
      </c>
      <c r="N27" s="9">
        <v>1226</v>
      </c>
      <c r="O27" s="7"/>
      <c r="P27" s="3">
        <v>1</v>
      </c>
      <c r="Q27" s="3">
        <v>1487</v>
      </c>
      <c r="R27" s="9">
        <v>1579</v>
      </c>
      <c r="S27" s="7"/>
      <c r="T27" s="3">
        <v>1</v>
      </c>
      <c r="U27" s="3">
        <v>1503</v>
      </c>
      <c r="V27" s="9">
        <v>1407</v>
      </c>
    </row>
    <row r="28" spans="2:22" s="23" customFormat="1" ht="15">
      <c r="B28" s="7">
        <f t="shared" si="0"/>
        <v>25</v>
      </c>
      <c r="C28" s="16" t="s">
        <v>117</v>
      </c>
      <c r="D28" s="36" t="s">
        <v>118</v>
      </c>
      <c r="E28" s="3">
        <v>4160940</v>
      </c>
      <c r="F28" s="3">
        <v>10956</v>
      </c>
      <c r="G28" s="6" t="s">
        <v>119</v>
      </c>
      <c r="H28" s="6" t="s">
        <v>26</v>
      </c>
      <c r="I28" s="12">
        <f>2023-1963</f>
        <v>60</v>
      </c>
      <c r="J28" s="8" t="s">
        <v>0</v>
      </c>
      <c r="K28" s="7">
        <v>1</v>
      </c>
      <c r="L28" s="3"/>
      <c r="M28" s="3">
        <v>1794</v>
      </c>
      <c r="N28" s="9">
        <v>1784</v>
      </c>
      <c r="O28" s="7">
        <v>1</v>
      </c>
      <c r="P28" s="3"/>
      <c r="Q28" s="3">
        <v>1896</v>
      </c>
      <c r="R28" s="9">
        <v>1818</v>
      </c>
      <c r="S28" s="7">
        <v>1</v>
      </c>
      <c r="T28" s="3"/>
      <c r="U28" s="3">
        <v>1981</v>
      </c>
      <c r="V28" s="9">
        <v>2021</v>
      </c>
    </row>
    <row r="29" spans="2:22" s="23" customFormat="1" ht="15">
      <c r="B29" s="7">
        <f>B28+1</f>
        <v>26</v>
      </c>
      <c r="C29" s="16" t="s">
        <v>57</v>
      </c>
      <c r="D29" s="36" t="s">
        <v>55</v>
      </c>
      <c r="E29" s="3">
        <v>4135792</v>
      </c>
      <c r="F29" s="3">
        <v>15166</v>
      </c>
      <c r="G29" s="6" t="s">
        <v>56</v>
      </c>
      <c r="H29" s="6" t="s">
        <v>26</v>
      </c>
      <c r="I29" s="12">
        <f>2023-1948</f>
        <v>75</v>
      </c>
      <c r="J29" s="8" t="s">
        <v>9</v>
      </c>
      <c r="K29" s="7">
        <v>1</v>
      </c>
      <c r="L29" s="3"/>
      <c r="M29" s="3">
        <v>1996</v>
      </c>
      <c r="N29" s="9">
        <v>1952</v>
      </c>
      <c r="O29" s="7">
        <v>1</v>
      </c>
      <c r="P29" s="3"/>
      <c r="Q29" s="3">
        <v>2007</v>
      </c>
      <c r="R29" s="9">
        <v>1900</v>
      </c>
      <c r="S29" s="7">
        <v>0</v>
      </c>
      <c r="T29" s="3"/>
      <c r="U29" s="3"/>
      <c r="V29" s="9"/>
    </row>
    <row r="30" spans="2:22" s="23" customFormat="1" ht="15">
      <c r="B30" s="7">
        <f>B29+1</f>
        <v>27</v>
      </c>
      <c r="C30" s="16" t="s">
        <v>96</v>
      </c>
      <c r="D30" s="36" t="s">
        <v>95</v>
      </c>
      <c r="E30" s="3">
        <v>24133884</v>
      </c>
      <c r="F30" s="3">
        <v>13810</v>
      </c>
      <c r="G30" s="6" t="s">
        <v>109</v>
      </c>
      <c r="H30" s="6" t="s">
        <v>26</v>
      </c>
      <c r="I30" s="12">
        <f>2023-1960</f>
        <v>63</v>
      </c>
      <c r="J30" s="8" t="s">
        <v>9</v>
      </c>
      <c r="K30" s="7">
        <v>1</v>
      </c>
      <c r="L30" s="3"/>
      <c r="M30" s="3">
        <v>1746</v>
      </c>
      <c r="N30" s="9">
        <v>1676</v>
      </c>
      <c r="O30" s="7">
        <v>1</v>
      </c>
      <c r="P30" s="3"/>
      <c r="Q30" s="3">
        <v>1846</v>
      </c>
      <c r="R30" s="9">
        <v>1705</v>
      </c>
      <c r="S30" s="7">
        <v>1</v>
      </c>
      <c r="T30" s="3"/>
      <c r="U30" s="3">
        <v>1949</v>
      </c>
      <c r="V30" s="9">
        <v>1943</v>
      </c>
    </row>
    <row r="31" spans="2:22" s="23" customFormat="1" ht="15">
      <c r="B31" s="7">
        <f t="shared" si="0"/>
        <v>28</v>
      </c>
      <c r="C31" s="16" t="s">
        <v>98</v>
      </c>
      <c r="D31" s="16" t="s">
        <v>99</v>
      </c>
      <c r="E31" s="3">
        <v>54117917</v>
      </c>
      <c r="F31" s="3">
        <v>139571</v>
      </c>
      <c r="G31" s="6" t="s">
        <v>110</v>
      </c>
      <c r="H31" s="6" t="s">
        <v>26</v>
      </c>
      <c r="I31" s="12">
        <f>2023-1949</f>
        <v>74</v>
      </c>
      <c r="J31" s="8" t="s">
        <v>12</v>
      </c>
      <c r="K31" s="7">
        <v>1</v>
      </c>
      <c r="L31" s="3"/>
      <c r="M31" s="3">
        <v>1693</v>
      </c>
      <c r="N31" s="9">
        <v>1520</v>
      </c>
      <c r="O31" s="7">
        <v>1</v>
      </c>
      <c r="P31" s="3"/>
      <c r="Q31" s="3">
        <v>1659</v>
      </c>
      <c r="R31" s="9">
        <v>1516</v>
      </c>
      <c r="S31" s="7">
        <v>1</v>
      </c>
      <c r="T31" s="3"/>
      <c r="U31" s="3">
        <v>1478</v>
      </c>
      <c r="V31" s="9">
        <v>1289</v>
      </c>
    </row>
    <row r="32" spans="2:22" s="23" customFormat="1" ht="15">
      <c r="B32" s="7">
        <f t="shared" si="0"/>
        <v>29</v>
      </c>
      <c r="C32" s="16" t="s">
        <v>17</v>
      </c>
      <c r="D32" s="36" t="s">
        <v>47</v>
      </c>
      <c r="E32" s="3">
        <v>4169670</v>
      </c>
      <c r="F32" s="3">
        <v>14300</v>
      </c>
      <c r="G32" s="6" t="s">
        <v>48</v>
      </c>
      <c r="H32" s="6" t="s">
        <v>26</v>
      </c>
      <c r="I32" s="12">
        <f>2023-1954</f>
        <v>69</v>
      </c>
      <c r="J32" s="8" t="s">
        <v>9</v>
      </c>
      <c r="K32" s="7">
        <v>1</v>
      </c>
      <c r="L32" s="3"/>
      <c r="M32" s="3">
        <v>1839</v>
      </c>
      <c r="N32" s="9">
        <v>1821</v>
      </c>
      <c r="O32" s="7">
        <v>1</v>
      </c>
      <c r="P32" s="3"/>
      <c r="Q32" s="3">
        <v>1871</v>
      </c>
      <c r="R32" s="9">
        <v>1804</v>
      </c>
      <c r="S32" s="7">
        <v>0</v>
      </c>
      <c r="T32" s="3"/>
      <c r="U32" s="3"/>
      <c r="V32" s="9"/>
    </row>
    <row r="33" spans="2:22" s="23" customFormat="1" ht="15">
      <c r="B33" s="7">
        <f>B32+1</f>
        <v>30</v>
      </c>
      <c r="C33" s="16" t="s">
        <v>13</v>
      </c>
      <c r="D33" s="16" t="s">
        <v>33</v>
      </c>
      <c r="E33" s="3">
        <v>4131193</v>
      </c>
      <c r="F33" s="3">
        <v>2454</v>
      </c>
      <c r="G33" s="6" t="s">
        <v>34</v>
      </c>
      <c r="H33" s="6" t="s">
        <v>26</v>
      </c>
      <c r="I33" s="12">
        <f>2023-1947</f>
        <v>76</v>
      </c>
      <c r="J33" s="8" t="s">
        <v>11</v>
      </c>
      <c r="K33" s="7">
        <v>0</v>
      </c>
      <c r="L33" s="3"/>
      <c r="M33" s="3"/>
      <c r="N33" s="9"/>
      <c r="O33" s="7">
        <v>1</v>
      </c>
      <c r="P33" s="3"/>
      <c r="Q33" s="3">
        <v>1939</v>
      </c>
      <c r="R33" s="9">
        <v>1898</v>
      </c>
      <c r="S33" s="7">
        <v>1</v>
      </c>
      <c r="T33" s="3"/>
      <c r="U33" s="3">
        <v>1596</v>
      </c>
      <c r="V33" s="9">
        <v>1571</v>
      </c>
    </row>
    <row r="34" spans="2:22" s="23" customFormat="1" ht="15">
      <c r="B34" s="7">
        <f>B33+1</f>
        <v>31</v>
      </c>
      <c r="C34" s="16" t="s">
        <v>85</v>
      </c>
      <c r="D34" s="36" t="s">
        <v>84</v>
      </c>
      <c r="E34" s="3">
        <v>55655122</v>
      </c>
      <c r="F34" s="3">
        <v>172054</v>
      </c>
      <c r="G34" s="6" t="s">
        <v>107</v>
      </c>
      <c r="H34" s="6" t="s">
        <v>77</v>
      </c>
      <c r="I34" s="12">
        <f>2023-1950</f>
        <v>73</v>
      </c>
      <c r="J34" s="8" t="s">
        <v>9</v>
      </c>
      <c r="K34" s="7"/>
      <c r="L34" s="3">
        <v>1</v>
      </c>
      <c r="M34" s="3">
        <v>1352</v>
      </c>
      <c r="N34" s="9">
        <v>1248</v>
      </c>
      <c r="O34" s="7"/>
      <c r="P34" s="3">
        <v>1</v>
      </c>
      <c r="Q34" s="3">
        <v>1472</v>
      </c>
      <c r="R34" s="9">
        <v>1406</v>
      </c>
      <c r="S34" s="7"/>
      <c r="T34" s="3">
        <v>1</v>
      </c>
      <c r="U34" s="3">
        <v>1486</v>
      </c>
      <c r="V34" s="9">
        <v>1456</v>
      </c>
    </row>
    <row r="35" spans="2:22" s="23" customFormat="1" ht="15">
      <c r="B35" s="7">
        <f t="shared" si="0"/>
        <v>32</v>
      </c>
      <c r="C35" s="16" t="s">
        <v>126</v>
      </c>
      <c r="D35" s="36" t="s">
        <v>128</v>
      </c>
      <c r="E35" s="3"/>
      <c r="F35" s="3">
        <v>586972</v>
      </c>
      <c r="G35" s="6" t="s">
        <v>127</v>
      </c>
      <c r="H35" s="6" t="s">
        <v>77</v>
      </c>
      <c r="I35" s="12">
        <f>2023-1954</f>
        <v>69</v>
      </c>
      <c r="J35" s="8" t="s">
        <v>12</v>
      </c>
      <c r="K35" s="7"/>
      <c r="L35" s="3">
        <v>1</v>
      </c>
      <c r="M35" s="3"/>
      <c r="N35" s="9"/>
      <c r="O35" s="7"/>
      <c r="P35" s="3">
        <v>1</v>
      </c>
      <c r="Q35" s="3"/>
      <c r="R35" s="9"/>
      <c r="S35" s="7"/>
      <c r="T35" s="3">
        <v>1</v>
      </c>
      <c r="U35" s="3"/>
      <c r="V35" s="9"/>
    </row>
    <row r="36" spans="2:22" s="23" customFormat="1" ht="15">
      <c r="B36" s="7">
        <f t="shared" si="0"/>
        <v>33</v>
      </c>
      <c r="C36" s="16" t="s">
        <v>59</v>
      </c>
      <c r="D36" s="16" t="s">
        <v>105</v>
      </c>
      <c r="E36" s="3">
        <v>34108987</v>
      </c>
      <c r="F36" s="3">
        <v>13716</v>
      </c>
      <c r="G36" s="6" t="s">
        <v>113</v>
      </c>
      <c r="H36" s="6" t="s">
        <v>26</v>
      </c>
      <c r="I36" s="12">
        <f>2023-1954</f>
        <v>69</v>
      </c>
      <c r="J36" s="8" t="s">
        <v>12</v>
      </c>
      <c r="K36" s="7">
        <v>1</v>
      </c>
      <c r="L36" s="3"/>
      <c r="M36" s="3">
        <v>1797</v>
      </c>
      <c r="N36" s="9">
        <v>1715</v>
      </c>
      <c r="O36" s="7">
        <v>1</v>
      </c>
      <c r="P36" s="3"/>
      <c r="Q36" s="3">
        <v>1914</v>
      </c>
      <c r="R36" s="9">
        <v>1787</v>
      </c>
      <c r="S36" s="7">
        <v>1</v>
      </c>
      <c r="T36" s="3"/>
      <c r="U36" s="3">
        <v>1841</v>
      </c>
      <c r="V36" s="9">
        <v>1404</v>
      </c>
    </row>
    <row r="37" spans="2:22" s="23" customFormat="1" ht="15">
      <c r="B37" s="7">
        <f>B36+1</f>
        <v>34</v>
      </c>
      <c r="C37" s="16" t="s">
        <v>123</v>
      </c>
      <c r="D37" s="36" t="s">
        <v>125</v>
      </c>
      <c r="E37" s="3">
        <v>55635008</v>
      </c>
      <c r="F37" s="3">
        <v>313945</v>
      </c>
      <c r="G37" s="6" t="s">
        <v>124</v>
      </c>
      <c r="H37" s="6" t="s">
        <v>26</v>
      </c>
      <c r="I37" s="12">
        <f>2023-1956</f>
        <v>67</v>
      </c>
      <c r="J37" s="8" t="s">
        <v>9</v>
      </c>
      <c r="K37" s="7">
        <v>1</v>
      </c>
      <c r="L37" s="3"/>
      <c r="M37" s="3"/>
      <c r="N37" s="9"/>
      <c r="O37" s="7">
        <v>1</v>
      </c>
      <c r="P37" s="3"/>
      <c r="Q37" s="3">
        <v>1777</v>
      </c>
      <c r="R37" s="9">
        <v>1359</v>
      </c>
      <c r="S37" s="7">
        <v>0</v>
      </c>
      <c r="T37" s="3"/>
      <c r="U37" s="3"/>
      <c r="V37" s="9"/>
    </row>
    <row r="38" spans="2:22" s="23" customFormat="1" ht="15.75" thickBot="1">
      <c r="B38" s="20">
        <f>B37+1</f>
        <v>35</v>
      </c>
      <c r="C38" s="17" t="s">
        <v>18</v>
      </c>
      <c r="D38" s="46" t="s">
        <v>49</v>
      </c>
      <c r="E38" s="18">
        <v>34125334</v>
      </c>
      <c r="F38" s="18">
        <v>26832</v>
      </c>
      <c r="G38" s="21" t="s">
        <v>50</v>
      </c>
      <c r="H38" s="21" t="s">
        <v>77</v>
      </c>
      <c r="I38" s="47">
        <f>2023-1957</f>
        <v>66</v>
      </c>
      <c r="J38" s="48" t="s">
        <v>9</v>
      </c>
      <c r="K38" s="20"/>
      <c r="L38" s="18">
        <v>0</v>
      </c>
      <c r="M38" s="18"/>
      <c r="N38" s="19"/>
      <c r="O38" s="20"/>
      <c r="P38" s="18">
        <v>0</v>
      </c>
      <c r="Q38" s="18"/>
      <c r="R38" s="19"/>
      <c r="S38" s="20"/>
      <c r="T38" s="18">
        <v>1</v>
      </c>
      <c r="U38" s="18">
        <v>1338</v>
      </c>
      <c r="V38" s="19">
        <v>1326</v>
      </c>
    </row>
    <row r="42" spans="11:25" ht="15">
      <c r="K42" s="5">
        <f>SUM(K4:K41)</f>
        <v>25</v>
      </c>
      <c r="L42" s="5">
        <f>SUM(L4:L41)</f>
        <v>3</v>
      </c>
      <c r="M42" s="5"/>
      <c r="N42" s="5"/>
      <c r="O42" s="5">
        <f>SUM(O4:O41)</f>
        <v>26</v>
      </c>
      <c r="P42" s="5">
        <f>SUM(P4:P41)</f>
        <v>4</v>
      </c>
      <c r="Q42" s="5"/>
      <c r="R42" s="5"/>
      <c r="S42" s="5">
        <f>SUM(S4:S41)</f>
        <v>21</v>
      </c>
      <c r="T42" s="5">
        <f>SUM(T4:T41)</f>
        <v>6</v>
      </c>
      <c r="U42" s="5"/>
      <c r="V42" s="5"/>
      <c r="W42" s="1"/>
      <c r="X42" s="1"/>
      <c r="Y42" s="1"/>
    </row>
    <row r="43" spans="11:22" ht="15">
      <c r="K43" s="35">
        <f>K42+L42</f>
        <v>28</v>
      </c>
      <c r="L43" s="35"/>
      <c r="M43" s="5"/>
      <c r="N43" s="5"/>
      <c r="O43" s="35">
        <f>O42+P42</f>
        <v>30</v>
      </c>
      <c r="P43" s="35"/>
      <c r="Q43" s="5"/>
      <c r="R43" s="5"/>
      <c r="S43" s="35">
        <f>S42+T42</f>
        <v>27</v>
      </c>
      <c r="T43" s="35"/>
      <c r="U43" s="5"/>
      <c r="V43" s="5"/>
    </row>
    <row r="46" spans="2:22" ht="15">
      <c r="B46"/>
      <c r="C46"/>
      <c r="D46"/>
      <c r="E46"/>
      <c r="F46"/>
      <c r="G46"/>
      <c r="H46"/>
      <c r="I46"/>
      <c r="J46"/>
      <c r="K46" s="13"/>
      <c r="L46" s="13"/>
      <c r="O46" s="13"/>
      <c r="P46" s="13"/>
      <c r="Q46"/>
      <c r="R46"/>
      <c r="S46"/>
      <c r="T46"/>
      <c r="U46"/>
      <c r="V46"/>
    </row>
    <row r="48" spans="2:22" ht="15">
      <c r="B48"/>
      <c r="C48"/>
      <c r="D48"/>
      <c r="E48"/>
      <c r="F48"/>
      <c r="G48"/>
      <c r="H48"/>
      <c r="I48"/>
      <c r="J48"/>
      <c r="K48"/>
      <c r="L48"/>
      <c r="M48"/>
      <c r="N48"/>
      <c r="O48" s="13"/>
      <c r="P48"/>
      <c r="Q48"/>
      <c r="R48"/>
      <c r="S48"/>
      <c r="T48"/>
      <c r="U48"/>
      <c r="V48"/>
    </row>
    <row r="50" spans="2:22" ht="15">
      <c r="B50"/>
      <c r="C50"/>
      <c r="D50"/>
      <c r="E50"/>
      <c r="F50"/>
      <c r="G50"/>
      <c r="H50"/>
      <c r="I50"/>
      <c r="J50"/>
      <c r="K50"/>
      <c r="L50"/>
      <c r="M50"/>
      <c r="N50"/>
      <c r="O50" s="14"/>
      <c r="P50"/>
      <c r="Q50"/>
      <c r="R50"/>
      <c r="S50"/>
      <c r="T50"/>
      <c r="U50"/>
      <c r="V50"/>
    </row>
  </sheetData>
  <sheetProtection/>
  <mergeCells count="16">
    <mergeCell ref="S43:T43"/>
    <mergeCell ref="G2:G3"/>
    <mergeCell ref="F2:F3"/>
    <mergeCell ref="H2:H3"/>
    <mergeCell ref="D2:D3"/>
    <mergeCell ref="O43:P43"/>
    <mergeCell ref="K43:L43"/>
    <mergeCell ref="O2:R2"/>
    <mergeCell ref="E2:E3"/>
    <mergeCell ref="B1:V1"/>
    <mergeCell ref="C2:C3"/>
    <mergeCell ref="J2:J3"/>
    <mergeCell ref="S2:V2"/>
    <mergeCell ref="K2:N2"/>
    <mergeCell ref="B2:B3"/>
    <mergeCell ref="I2:I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Василий Орлов</cp:lastModifiedBy>
  <cp:lastPrinted>2019-01-11T13:53:49Z</cp:lastPrinted>
  <dcterms:created xsi:type="dcterms:W3CDTF">2014-01-22T15:24:14Z</dcterms:created>
  <dcterms:modified xsi:type="dcterms:W3CDTF">2024-01-12T07:41:03Z</dcterms:modified>
  <cp:category/>
  <cp:version/>
  <cp:contentType/>
  <cp:contentStatus/>
</cp:coreProperties>
</file>